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Lisa\Reader\"/>
    </mc:Choice>
  </mc:AlternateContent>
  <bookViews>
    <workbookView xWindow="120" yWindow="48" windowWidth="15180" windowHeight="5220" tabRatio="625" firstSheet="45" activeTab="119"/>
  </bookViews>
  <sheets>
    <sheet name="2006-a" sheetId="125" r:id="rId1"/>
    <sheet name="2007-a" sheetId="126" state="hidden" r:id="rId2"/>
    <sheet name="2008-a" sheetId="127" state="hidden" r:id="rId3"/>
    <sheet name="2009-a" sheetId="128" state="hidden" r:id="rId4"/>
    <sheet name="2010-a" sheetId="129" state="hidden" r:id="rId5"/>
    <sheet name="2011-a" sheetId="130" state="hidden" r:id="rId6"/>
    <sheet name="2012-a" sheetId="131" state="hidden" r:id="rId7"/>
    <sheet name="2013-a" sheetId="132" state="hidden" r:id="rId8"/>
    <sheet name="2014-a" sheetId="133" state="hidden" r:id="rId9"/>
    <sheet name="2006-1" sheetId="23" r:id="rId10"/>
    <sheet name="2007-1" sheetId="24" state="hidden" r:id="rId11"/>
    <sheet name="2008-1" sheetId="25" state="hidden" r:id="rId12"/>
    <sheet name="2009-1" sheetId="8" state="hidden" r:id="rId13"/>
    <sheet name="2010-1" sheetId="7" state="hidden" r:id="rId14"/>
    <sheet name="2011-1" sheetId="6" state="hidden" r:id="rId15"/>
    <sheet name="2012-1" sheetId="1" state="hidden" r:id="rId16"/>
    <sheet name="2013-1" sheetId="10" state="hidden" r:id="rId17"/>
    <sheet name="2014-1" sheetId="34" state="hidden" r:id="rId18"/>
    <sheet name="2006-2" sheetId="26" r:id="rId19"/>
    <sheet name="2007-2" sheetId="27" state="hidden" r:id="rId20"/>
    <sheet name="2008-2" sheetId="28" state="hidden" r:id="rId21"/>
    <sheet name="2009-2" sheetId="17" state="hidden" r:id="rId22"/>
    <sheet name="2010-2" sheetId="11" state="hidden" r:id="rId23"/>
    <sheet name="2011-2" sheetId="13" state="hidden" r:id="rId24"/>
    <sheet name="2012-2" sheetId="14" state="hidden" r:id="rId25"/>
    <sheet name="2013-2" sheetId="16" state="hidden" r:id="rId26"/>
    <sheet name="2014-2" sheetId="35" r:id="rId27"/>
    <sheet name="2006-3" sheetId="29" r:id="rId28"/>
    <sheet name="2007-3" sheetId="30" state="hidden" r:id="rId29"/>
    <sheet name="2008-3" sheetId="31" state="hidden" r:id="rId30"/>
    <sheet name="2009-3" sheetId="18" state="hidden" r:id="rId31"/>
    <sheet name="2010-3" sheetId="19" state="hidden" r:id="rId32"/>
    <sheet name="2011-3" sheetId="20" state="hidden" r:id="rId33"/>
    <sheet name="2012-3" sheetId="22" state="hidden" r:id="rId34"/>
    <sheet name="2013-3" sheetId="21" state="hidden" r:id="rId35"/>
    <sheet name="2014-3" sheetId="36" state="hidden" r:id="rId36"/>
    <sheet name="2006-4" sheetId="37" r:id="rId37"/>
    <sheet name="2007-4" sheetId="38" state="hidden" r:id="rId38"/>
    <sheet name="2008-4" sheetId="39" state="hidden" r:id="rId39"/>
    <sheet name="2009-4" sheetId="40" state="hidden" r:id="rId40"/>
    <sheet name="2010-4" sheetId="41" state="hidden" r:id="rId41"/>
    <sheet name="2011-4" sheetId="42" state="hidden" r:id="rId42"/>
    <sheet name="2012-4" sheetId="43" state="hidden" r:id="rId43"/>
    <sheet name="2013-4" sheetId="44" state="hidden" r:id="rId44"/>
    <sheet name="2014-4" sheetId="45" state="hidden" r:id="rId45"/>
    <sheet name="2006-5" sheetId="50" r:id="rId46"/>
    <sheet name="2007-5" sheetId="51" state="hidden" r:id="rId47"/>
    <sheet name="2008-5" sheetId="52" state="hidden" r:id="rId48"/>
    <sheet name="2009-5" sheetId="53" state="hidden" r:id="rId49"/>
    <sheet name="2010-5" sheetId="54" state="hidden" r:id="rId50"/>
    <sheet name="2011-5" sheetId="55" state="hidden" r:id="rId51"/>
    <sheet name="2012-5" sheetId="56" state="hidden" r:id="rId52"/>
    <sheet name="2013-5" sheetId="57" state="hidden" r:id="rId53"/>
    <sheet name="2014-5" sheetId="58" state="hidden" r:id="rId54"/>
    <sheet name="2006-6" sheetId="59" r:id="rId55"/>
    <sheet name="2007-6" sheetId="60" state="hidden" r:id="rId56"/>
    <sheet name="2008-6" sheetId="61" state="hidden" r:id="rId57"/>
    <sheet name="2009-6" sheetId="62" state="hidden" r:id="rId58"/>
    <sheet name="2010-6" sheetId="63" state="hidden" r:id="rId59"/>
    <sheet name="2011-6" sheetId="64" state="hidden" r:id="rId60"/>
    <sheet name="2012-6" sheetId="65" state="hidden" r:id="rId61"/>
    <sheet name="2013-6" sheetId="66" state="hidden" r:id="rId62"/>
    <sheet name="2014-6" sheetId="67" state="hidden" r:id="rId63"/>
    <sheet name="2006-7" sheetId="71" r:id="rId64"/>
    <sheet name="2007-7" sheetId="72" state="hidden" r:id="rId65"/>
    <sheet name="2008-7" sheetId="73" state="hidden" r:id="rId66"/>
    <sheet name="2009-7" sheetId="74" state="hidden" r:id="rId67"/>
    <sheet name="2010-7" sheetId="75" state="hidden" r:id="rId68"/>
    <sheet name="2011-7" sheetId="76" state="hidden" r:id="rId69"/>
    <sheet name="2012-7" sheetId="77" state="hidden" r:id="rId70"/>
    <sheet name="2013-7" sheetId="78" state="hidden" r:id="rId71"/>
    <sheet name="2014-7" sheetId="79" state="hidden" r:id="rId72"/>
    <sheet name="2006-8" sheetId="80" r:id="rId73"/>
    <sheet name="2007-8" sheetId="81" state="hidden" r:id="rId74"/>
    <sheet name="2008-8" sheetId="82" state="hidden" r:id="rId75"/>
    <sheet name="2009-8" sheetId="83" state="hidden" r:id="rId76"/>
    <sheet name="2010-8" sheetId="84" state="hidden" r:id="rId77"/>
    <sheet name="2011-8" sheetId="85" state="hidden" r:id="rId78"/>
    <sheet name="2012-8" sheetId="86" state="hidden" r:id="rId79"/>
    <sheet name="2013-8" sheetId="87" state="hidden" r:id="rId80"/>
    <sheet name="2014-8" sheetId="88" state="hidden" r:id="rId81"/>
    <sheet name="2006-9" sheetId="89" state="hidden" r:id="rId82"/>
    <sheet name="2007-9" sheetId="90" state="hidden" r:id="rId83"/>
    <sheet name="2008-9" sheetId="91" state="hidden" r:id="rId84"/>
    <sheet name="2009-9" sheetId="92" state="hidden" r:id="rId85"/>
    <sheet name="2010-9" sheetId="93" state="hidden" r:id="rId86"/>
    <sheet name="2011-9" sheetId="94" state="hidden" r:id="rId87"/>
    <sheet name="2012-9" sheetId="95" state="hidden" r:id="rId88"/>
    <sheet name="2013-9" sheetId="96" state="hidden" r:id="rId89"/>
    <sheet name="2014-9" sheetId="97" state="hidden" r:id="rId90"/>
    <sheet name="2006-10" sheetId="98" state="hidden" r:id="rId91"/>
    <sheet name="2007-10" sheetId="99" state="hidden" r:id="rId92"/>
    <sheet name="2008-10" sheetId="100" state="hidden" r:id="rId93"/>
    <sheet name="2009-10" sheetId="101" state="hidden" r:id="rId94"/>
    <sheet name="2010-10" sheetId="102" state="hidden" r:id="rId95"/>
    <sheet name="2011-10" sheetId="103" state="hidden" r:id="rId96"/>
    <sheet name="2012-10" sheetId="104" state="hidden" r:id="rId97"/>
    <sheet name="2013-10" sheetId="105" state="hidden" r:id="rId98"/>
    <sheet name="2014-10" sheetId="106" state="hidden" r:id="rId99"/>
    <sheet name="2006-11" sheetId="107" state="hidden" r:id="rId100"/>
    <sheet name="2007-11" sheetId="108" state="hidden" r:id="rId101"/>
    <sheet name="2008-11" sheetId="109" state="hidden" r:id="rId102"/>
    <sheet name="2009-11" sheetId="110" state="hidden" r:id="rId103"/>
    <sheet name="2010-11" sheetId="111" state="hidden" r:id="rId104"/>
    <sheet name="2011-11" sheetId="112" state="hidden" r:id="rId105"/>
    <sheet name="2012-11" sheetId="113" state="hidden" r:id="rId106"/>
    <sheet name="2013-11" sheetId="114" state="hidden" r:id="rId107"/>
    <sheet name="2014-11" sheetId="115" state="hidden" r:id="rId108"/>
    <sheet name="2006-12" sheetId="116" state="hidden" r:id="rId109"/>
    <sheet name="2007-12" sheetId="117" state="hidden" r:id="rId110"/>
    <sheet name="2008-12" sheetId="118" state="hidden" r:id="rId111"/>
    <sheet name="2009-12" sheetId="119" state="hidden" r:id="rId112"/>
    <sheet name="2010-12" sheetId="120" state="hidden" r:id="rId113"/>
    <sheet name="2011-12" sheetId="121" state="hidden" r:id="rId114"/>
    <sheet name="2012-12" sheetId="122" state="hidden" r:id="rId115"/>
    <sheet name="2013-12" sheetId="123" state="hidden" r:id="rId116"/>
    <sheet name="2014-12" sheetId="124" state="hidden" r:id="rId117"/>
    <sheet name="template" sheetId="3" r:id="rId118"/>
    <sheet name="procedure" sheetId="136" r:id="rId119"/>
    <sheet name="all" sheetId="9" r:id="rId120"/>
    <sheet name="sn" sheetId="137" r:id="rId121"/>
    <sheet name="sources" sheetId="135" r:id="rId122"/>
    <sheet name="population" sheetId="134" r:id="rId123"/>
  </sheets>
  <calcPr calcId="152511"/>
</workbook>
</file>

<file path=xl/calcChain.xml><?xml version="1.0" encoding="utf-8"?>
<calcChain xmlns="http://schemas.openxmlformats.org/spreadsheetml/2006/main">
  <c r="N58" i="9" l="1"/>
  <c r="O58" i="9"/>
  <c r="P58" i="9"/>
  <c r="Q58" i="9"/>
  <c r="R58" i="9"/>
  <c r="N59" i="9"/>
  <c r="O59" i="9"/>
  <c r="P59" i="9"/>
  <c r="Q59" i="9"/>
  <c r="R59" i="9"/>
  <c r="N60" i="9"/>
  <c r="O60" i="9"/>
  <c r="P60" i="9"/>
  <c r="Q60" i="9"/>
  <c r="R60" i="9"/>
  <c r="N61" i="9"/>
  <c r="O61" i="9"/>
  <c r="P61" i="9"/>
  <c r="Q61" i="9"/>
  <c r="R61" i="9"/>
  <c r="N62" i="9"/>
  <c r="O62" i="9"/>
  <c r="P62" i="9"/>
  <c r="Q62" i="9"/>
  <c r="R62" i="9"/>
  <c r="N63" i="9"/>
  <c r="O63" i="9"/>
  <c r="P63" i="9"/>
  <c r="Q63" i="9"/>
  <c r="R63" i="9"/>
  <c r="O57" i="9"/>
  <c r="P57" i="9"/>
  <c r="Q57" i="9"/>
  <c r="R57" i="9"/>
  <c r="N57" i="9"/>
  <c r="R96" i="9"/>
  <c r="R142" i="9"/>
  <c r="B130" i="9"/>
  <c r="B134" i="9"/>
  <c r="B135" i="9"/>
  <c r="B136" i="9"/>
  <c r="B137" i="9"/>
  <c r="B138" i="9"/>
  <c r="B139" i="9"/>
  <c r="B140" i="9"/>
  <c r="B141" i="9"/>
  <c r="B142" i="9"/>
  <c r="B133" i="9"/>
  <c r="B88" i="9"/>
  <c r="B89" i="9"/>
  <c r="B90" i="9"/>
  <c r="B91" i="9"/>
  <c r="B92" i="9"/>
  <c r="B93" i="9"/>
  <c r="B94" i="9"/>
  <c r="B95" i="9"/>
  <c r="B96" i="9"/>
  <c r="B99" i="9"/>
  <c r="B87" i="9"/>
  <c r="J6" i="137"/>
  <c r="I6" i="137"/>
  <c r="H6" i="137"/>
  <c r="N121" i="9" l="1"/>
  <c r="O121" i="9"/>
  <c r="P121" i="9"/>
  <c r="Q121" i="9"/>
  <c r="R121" i="9"/>
  <c r="N122" i="9"/>
  <c r="O122" i="9"/>
  <c r="P122" i="9"/>
  <c r="Q122" i="9"/>
  <c r="R122" i="9"/>
  <c r="N123" i="9"/>
  <c r="O123" i="9"/>
  <c r="P123" i="9"/>
  <c r="Q123" i="9"/>
  <c r="R123" i="9"/>
  <c r="N124" i="9"/>
  <c r="O124" i="9"/>
  <c r="P124" i="9"/>
  <c r="Q124" i="9"/>
  <c r="R124" i="9"/>
  <c r="N125" i="9"/>
  <c r="O125" i="9"/>
  <c r="P125" i="9"/>
  <c r="Q125" i="9"/>
  <c r="R125" i="9"/>
  <c r="N126" i="9"/>
  <c r="O126" i="9"/>
  <c r="P126" i="9"/>
  <c r="Q126" i="9"/>
  <c r="R126" i="9"/>
  <c r="O120" i="9"/>
  <c r="P120" i="9"/>
  <c r="Q120" i="9"/>
  <c r="R120" i="9"/>
  <c r="N120" i="9"/>
  <c r="N106" i="9"/>
  <c r="O106" i="9"/>
  <c r="P106" i="9"/>
  <c r="Q106" i="9"/>
  <c r="R106" i="9"/>
  <c r="N107" i="9"/>
  <c r="O107" i="9"/>
  <c r="P107" i="9"/>
  <c r="Q107" i="9"/>
  <c r="R107" i="9"/>
  <c r="N108" i="9"/>
  <c r="O108" i="9"/>
  <c r="P108" i="9"/>
  <c r="Q108" i="9"/>
  <c r="R108" i="9"/>
  <c r="N109" i="9"/>
  <c r="O109" i="9"/>
  <c r="P109" i="9"/>
  <c r="Q109" i="9"/>
  <c r="R109" i="9"/>
  <c r="N110" i="9"/>
  <c r="O110" i="9"/>
  <c r="P110" i="9"/>
  <c r="Q110" i="9"/>
  <c r="R110" i="9"/>
  <c r="N111" i="9"/>
  <c r="O111" i="9"/>
  <c r="P111" i="9"/>
  <c r="Q111" i="9"/>
  <c r="R111" i="9"/>
  <c r="R113" i="9"/>
  <c r="O105" i="9"/>
  <c r="P105" i="9"/>
  <c r="Q105" i="9"/>
  <c r="R105" i="9"/>
  <c r="N105" i="9"/>
  <c r="N74" i="9"/>
  <c r="O74" i="9"/>
  <c r="P74" i="9"/>
  <c r="Q74" i="9"/>
  <c r="R74" i="9"/>
  <c r="N75" i="9"/>
  <c r="O75" i="9"/>
  <c r="P75" i="9"/>
  <c r="Q75" i="9"/>
  <c r="R75" i="9"/>
  <c r="N76" i="9"/>
  <c r="O76" i="9"/>
  <c r="P76" i="9"/>
  <c r="Q76" i="9"/>
  <c r="R76" i="9"/>
  <c r="N77" i="9"/>
  <c r="O77" i="9"/>
  <c r="P77" i="9"/>
  <c r="Q77" i="9"/>
  <c r="R77" i="9"/>
  <c r="N78" i="9"/>
  <c r="O78" i="9"/>
  <c r="P78" i="9"/>
  <c r="Q78" i="9"/>
  <c r="R78" i="9"/>
  <c r="N79" i="9"/>
  <c r="O79" i="9"/>
  <c r="P79" i="9"/>
  <c r="Q79" i="9"/>
  <c r="R79" i="9"/>
  <c r="N73" i="9"/>
  <c r="O73" i="9"/>
  <c r="P73" i="9"/>
  <c r="Q73" i="9"/>
  <c r="R73" i="9"/>
  <c r="B63" i="9"/>
  <c r="B58" i="9"/>
  <c r="B59" i="9"/>
  <c r="B60" i="9"/>
  <c r="B61" i="9"/>
  <c r="B62" i="9"/>
  <c r="B57" i="9"/>
  <c r="I119" i="9"/>
  <c r="J119" i="9"/>
  <c r="K119" i="9"/>
  <c r="L119" i="9"/>
  <c r="M119" i="9"/>
  <c r="N119" i="9"/>
  <c r="O119" i="9"/>
  <c r="P119" i="9"/>
  <c r="Q119" i="9"/>
  <c r="R119" i="9"/>
  <c r="H119" i="9"/>
  <c r="I104" i="9"/>
  <c r="J104" i="9"/>
  <c r="K104" i="9"/>
  <c r="L104" i="9"/>
  <c r="M104" i="9"/>
  <c r="N104" i="9"/>
  <c r="O104" i="9"/>
  <c r="P104" i="9"/>
  <c r="Q104" i="9"/>
  <c r="R104" i="9"/>
  <c r="H104" i="9"/>
  <c r="H72" i="9"/>
  <c r="I72" i="9"/>
  <c r="J72" i="9"/>
  <c r="K72" i="9"/>
  <c r="L72" i="9"/>
  <c r="M72" i="9"/>
  <c r="N72" i="9"/>
  <c r="O72" i="9"/>
  <c r="P72" i="9"/>
  <c r="Q72" i="9"/>
  <c r="R72" i="9"/>
  <c r="G72" i="9"/>
  <c r="H56" i="9"/>
  <c r="I56" i="9"/>
  <c r="J56" i="9"/>
  <c r="K56" i="9"/>
  <c r="L56" i="9"/>
  <c r="M56" i="9"/>
  <c r="N56" i="9"/>
  <c r="O56" i="9"/>
  <c r="P56" i="9"/>
  <c r="Q56" i="9"/>
  <c r="R56" i="9"/>
  <c r="G56" i="9"/>
  <c r="B72" i="9"/>
  <c r="B104" i="9" s="1"/>
  <c r="B119" i="9" s="1"/>
  <c r="D118" i="9" l="1"/>
  <c r="E118" i="9"/>
  <c r="F118" i="9"/>
  <c r="G118" i="9"/>
  <c r="H118" i="9"/>
  <c r="I118" i="9"/>
  <c r="J118" i="9"/>
  <c r="K118" i="9"/>
  <c r="L118" i="9"/>
  <c r="M118" i="9"/>
  <c r="N118" i="9"/>
  <c r="O118" i="9"/>
  <c r="P118" i="9"/>
  <c r="Q118" i="9"/>
  <c r="R118" i="9"/>
  <c r="C118" i="9"/>
  <c r="D103" i="9"/>
  <c r="E103" i="9"/>
  <c r="F103" i="9"/>
  <c r="G103" i="9"/>
  <c r="H103" i="9"/>
  <c r="I103" i="9"/>
  <c r="J103" i="9"/>
  <c r="K103" i="9"/>
  <c r="L103" i="9"/>
  <c r="M103" i="9"/>
  <c r="N103" i="9"/>
  <c r="O103" i="9"/>
  <c r="P103" i="9"/>
  <c r="Q103" i="9"/>
  <c r="R103" i="9"/>
  <c r="C103" i="9"/>
  <c r="D71" i="9"/>
  <c r="F71" i="9"/>
  <c r="E71" i="9" s="1"/>
  <c r="G71" i="9"/>
  <c r="H71" i="9"/>
  <c r="I71" i="9"/>
  <c r="J71" i="9"/>
  <c r="K71" i="9"/>
  <c r="L71" i="9"/>
  <c r="M71" i="9"/>
  <c r="N71" i="9"/>
  <c r="O71" i="9"/>
  <c r="P71" i="9"/>
  <c r="Q71" i="9"/>
  <c r="R71" i="9"/>
  <c r="C71" i="9"/>
  <c r="B71" i="9"/>
  <c r="B103" i="9" s="1"/>
  <c r="B118" i="9" s="1"/>
  <c r="U54" i="9"/>
  <c r="D55" i="9"/>
  <c r="E55" i="9"/>
  <c r="F55" i="9"/>
  <c r="G55" i="9"/>
  <c r="H55" i="9"/>
  <c r="I55" i="9"/>
  <c r="J55" i="9"/>
  <c r="K55" i="9"/>
  <c r="L55" i="9"/>
  <c r="M55" i="9"/>
  <c r="N55" i="9"/>
  <c r="O55" i="9"/>
  <c r="P55" i="9"/>
  <c r="Q55" i="9"/>
  <c r="R55" i="9"/>
  <c r="C55" i="9"/>
  <c r="C52" i="9"/>
  <c r="C3" i="9"/>
  <c r="D3" i="9" s="1"/>
  <c r="E3" i="9" s="1"/>
  <c r="F3" i="9" s="1"/>
  <c r="G3" i="9" s="1"/>
  <c r="H3" i="9" s="1"/>
  <c r="I3" i="9" s="1"/>
  <c r="J3" i="9" s="1"/>
  <c r="K3" i="9" s="1"/>
  <c r="L3" i="9" s="1"/>
  <c r="M3" i="9" s="1"/>
  <c r="N3" i="9" s="1"/>
  <c r="O3" i="9" s="1"/>
  <c r="P3" i="9" s="1"/>
  <c r="Q3" i="9" s="1"/>
  <c r="R3" i="9" s="1"/>
  <c r="S3" i="9" s="1"/>
  <c r="T3" i="9" s="1"/>
  <c r="D2" i="9"/>
  <c r="E2" i="9" s="1"/>
  <c r="F2" i="9" l="1"/>
  <c r="E52" i="9"/>
  <c r="D52" i="9"/>
  <c r="G2" i="9" l="1"/>
  <c r="F52" i="9"/>
  <c r="H2" i="9" l="1"/>
  <c r="G52" i="9"/>
  <c r="I2" i="9" l="1"/>
  <c r="H52" i="9"/>
  <c r="J2" i="9" l="1"/>
  <c r="I52" i="9"/>
  <c r="J52" i="9" l="1"/>
  <c r="K2" i="9"/>
  <c r="K52" i="9" l="1"/>
  <c r="L2" i="9"/>
  <c r="M2" i="9" s="1"/>
  <c r="N2" i="9" s="1"/>
  <c r="O2" i="9" s="1"/>
  <c r="P2" i="9" s="1"/>
  <c r="Q2" i="9" s="1"/>
  <c r="R2" i="9" s="1"/>
  <c r="S2" i="9" s="1"/>
  <c r="T2" i="9" s="1"/>
  <c r="E76" i="67" l="1"/>
  <c r="E75" i="67"/>
  <c r="E72" i="67"/>
  <c r="E67" i="67"/>
  <c r="D66" i="67"/>
  <c r="C66" i="67"/>
  <c r="C68" i="67" s="1"/>
  <c r="F65" i="67"/>
  <c r="E65" i="67"/>
  <c r="F64" i="67"/>
  <c r="E64" i="67"/>
  <c r="F63" i="67"/>
  <c r="E63" i="67"/>
  <c r="F62" i="67"/>
  <c r="E62" i="67"/>
  <c r="E60" i="67"/>
  <c r="E59" i="67"/>
  <c r="E57" i="67"/>
  <c r="D57" i="67"/>
  <c r="C57" i="67"/>
  <c r="G56" i="67"/>
  <c r="F56" i="67"/>
  <c r="E56" i="67"/>
  <c r="G55" i="67"/>
  <c r="F55" i="67"/>
  <c r="E55" i="67"/>
  <c r="G54" i="67"/>
  <c r="F54" i="67"/>
  <c r="E54" i="67"/>
  <c r="G53" i="67"/>
  <c r="F53" i="67"/>
  <c r="E53" i="67"/>
  <c r="D50" i="67"/>
  <c r="C50" i="67"/>
  <c r="F49" i="67"/>
  <c r="E49" i="67"/>
  <c r="F48" i="67"/>
  <c r="E48" i="67"/>
  <c r="F47" i="67"/>
  <c r="E47" i="67"/>
  <c r="F46" i="67"/>
  <c r="E46" i="67"/>
  <c r="D43" i="67"/>
  <c r="C43" i="67"/>
  <c r="E42" i="67"/>
  <c r="E41" i="67"/>
  <c r="E40" i="67"/>
  <c r="E39" i="67"/>
  <c r="E34" i="67"/>
  <c r="E32" i="67"/>
  <c r="D32" i="67"/>
  <c r="C32" i="67"/>
  <c r="G31" i="67"/>
  <c r="F31" i="67"/>
  <c r="E31" i="67"/>
  <c r="G30" i="67"/>
  <c r="F30" i="67"/>
  <c r="E30" i="67"/>
  <c r="G29" i="67"/>
  <c r="F29" i="67"/>
  <c r="E29" i="67"/>
  <c r="G28" i="67"/>
  <c r="F28" i="67"/>
  <c r="E28" i="67"/>
  <c r="D26" i="67"/>
  <c r="C26" i="67"/>
  <c r="F25" i="67"/>
  <c r="E25" i="67"/>
  <c r="F24" i="67"/>
  <c r="E24" i="67"/>
  <c r="F23" i="67"/>
  <c r="E23" i="67"/>
  <c r="F22" i="67"/>
  <c r="E22" i="67"/>
  <c r="D20" i="67"/>
  <c r="E20" i="67" s="1"/>
  <c r="C20" i="67"/>
  <c r="E19" i="67"/>
  <c r="E18" i="67"/>
  <c r="E17" i="67"/>
  <c r="H17" i="67" s="1"/>
  <c r="E16" i="67"/>
  <c r="E14" i="67"/>
  <c r="D14" i="67"/>
  <c r="C14" i="67"/>
  <c r="F13" i="67" s="1"/>
  <c r="H13" i="67"/>
  <c r="G13" i="67"/>
  <c r="E13" i="67"/>
  <c r="H12" i="67"/>
  <c r="G12" i="67"/>
  <c r="E12" i="67"/>
  <c r="H11" i="67"/>
  <c r="G11" i="67"/>
  <c r="E11" i="67"/>
  <c r="H10" i="67"/>
  <c r="G10" i="67"/>
  <c r="E10" i="67"/>
  <c r="E6" i="67"/>
  <c r="D83" i="71"/>
  <c r="E76" i="71"/>
  <c r="E75" i="71"/>
  <c r="E72" i="71"/>
  <c r="D68" i="71"/>
  <c r="E67" i="71"/>
  <c r="G66" i="71"/>
  <c r="D66" i="71"/>
  <c r="C66" i="71"/>
  <c r="E65" i="71"/>
  <c r="E64" i="71"/>
  <c r="G63" i="71"/>
  <c r="E63" i="71"/>
  <c r="G62" i="71"/>
  <c r="E62" i="71"/>
  <c r="E60" i="71"/>
  <c r="E59" i="71"/>
  <c r="D57" i="71"/>
  <c r="C57" i="71"/>
  <c r="F56" i="71"/>
  <c r="E56" i="71"/>
  <c r="F55" i="71"/>
  <c r="E55" i="71"/>
  <c r="F54" i="71"/>
  <c r="E54" i="71"/>
  <c r="F53" i="71"/>
  <c r="E53" i="71"/>
  <c r="D50" i="71"/>
  <c r="C50" i="71"/>
  <c r="E49" i="71"/>
  <c r="G48" i="71"/>
  <c r="E48" i="71"/>
  <c r="G47" i="71"/>
  <c r="E47" i="71"/>
  <c r="G46" i="71"/>
  <c r="E46" i="71"/>
  <c r="D43" i="71"/>
  <c r="D79" i="71" s="1"/>
  <c r="C43" i="71"/>
  <c r="F42" i="71"/>
  <c r="E42" i="71"/>
  <c r="F41" i="71"/>
  <c r="E41" i="71"/>
  <c r="G40" i="71"/>
  <c r="F40" i="71"/>
  <c r="E40" i="71"/>
  <c r="G39" i="71"/>
  <c r="F39" i="71"/>
  <c r="E39" i="71"/>
  <c r="E34" i="71"/>
  <c r="D32" i="71"/>
  <c r="C32" i="71"/>
  <c r="F31" i="71"/>
  <c r="E31" i="71"/>
  <c r="F30" i="71"/>
  <c r="E30" i="71"/>
  <c r="F29" i="71"/>
  <c r="E29" i="71"/>
  <c r="F28" i="71"/>
  <c r="E28" i="71"/>
  <c r="D26" i="71"/>
  <c r="C26" i="71"/>
  <c r="G25" i="71"/>
  <c r="E25" i="71"/>
  <c r="G24" i="71"/>
  <c r="E24" i="71"/>
  <c r="G23" i="71"/>
  <c r="E23" i="71"/>
  <c r="G22" i="71"/>
  <c r="E22" i="71"/>
  <c r="D20" i="71"/>
  <c r="C20" i="71"/>
  <c r="F19" i="71"/>
  <c r="E19" i="71"/>
  <c r="F18" i="71"/>
  <c r="E18" i="71"/>
  <c r="F17" i="71"/>
  <c r="E17" i="71"/>
  <c r="F16" i="71"/>
  <c r="E16" i="71"/>
  <c r="E14" i="71"/>
  <c r="D14" i="71"/>
  <c r="D33" i="71" s="1"/>
  <c r="D35" i="71" s="1"/>
  <c r="D80" i="71" s="1"/>
  <c r="C14" i="71"/>
  <c r="G13" i="71"/>
  <c r="E13" i="71"/>
  <c r="H13" i="71" s="1"/>
  <c r="G12" i="71"/>
  <c r="E12" i="71"/>
  <c r="G11" i="71"/>
  <c r="E11" i="71"/>
  <c r="H11" i="71" s="1"/>
  <c r="G10" i="71"/>
  <c r="E10" i="71"/>
  <c r="H10" i="71" s="1"/>
  <c r="E6" i="71"/>
  <c r="E76" i="72"/>
  <c r="E75" i="72"/>
  <c r="E72" i="72"/>
  <c r="C68" i="72"/>
  <c r="E67" i="72"/>
  <c r="D66" i="72"/>
  <c r="D68" i="72" s="1"/>
  <c r="C66" i="72"/>
  <c r="F65" i="72"/>
  <c r="E65" i="72"/>
  <c r="F64" i="72"/>
  <c r="E64" i="72"/>
  <c r="G63" i="72"/>
  <c r="F63" i="72"/>
  <c r="E63" i="72"/>
  <c r="G62" i="72"/>
  <c r="F62" i="72"/>
  <c r="E62" i="72"/>
  <c r="E60" i="72"/>
  <c r="E59" i="72"/>
  <c r="D57" i="72"/>
  <c r="C57" i="72"/>
  <c r="G56" i="72"/>
  <c r="E56" i="72"/>
  <c r="G55" i="72"/>
  <c r="E55" i="72"/>
  <c r="G54" i="72"/>
  <c r="E54" i="72"/>
  <c r="G53" i="72"/>
  <c r="F53" i="72"/>
  <c r="E53" i="72"/>
  <c r="D50" i="72"/>
  <c r="C50" i="72"/>
  <c r="F49" i="72"/>
  <c r="E49" i="72"/>
  <c r="F48" i="72"/>
  <c r="E48" i="72"/>
  <c r="F47" i="72"/>
  <c r="E47" i="72"/>
  <c r="F46" i="72"/>
  <c r="E46" i="72"/>
  <c r="D43" i="72"/>
  <c r="C43" i="72"/>
  <c r="G42" i="72"/>
  <c r="E42" i="72"/>
  <c r="G41" i="72"/>
  <c r="E41" i="72"/>
  <c r="G40" i="72"/>
  <c r="E40" i="72"/>
  <c r="G39" i="72"/>
  <c r="E39" i="72"/>
  <c r="E34" i="72"/>
  <c r="D32" i="72"/>
  <c r="C32" i="72"/>
  <c r="G31" i="72"/>
  <c r="E31" i="72"/>
  <c r="G30" i="72"/>
  <c r="E30" i="72"/>
  <c r="G29" i="72"/>
  <c r="E29" i="72"/>
  <c r="G28" i="72"/>
  <c r="E28" i="72"/>
  <c r="D26" i="72"/>
  <c r="C26" i="72"/>
  <c r="F25" i="72"/>
  <c r="E25" i="72"/>
  <c r="F24" i="72"/>
  <c r="E24" i="72"/>
  <c r="F23" i="72"/>
  <c r="E23" i="72"/>
  <c r="F22" i="72"/>
  <c r="E22" i="72"/>
  <c r="E20" i="72"/>
  <c r="D20" i="72"/>
  <c r="C20" i="72"/>
  <c r="G19" i="72"/>
  <c r="E19" i="72"/>
  <c r="H19" i="72" s="1"/>
  <c r="G18" i="72"/>
  <c r="E18" i="72"/>
  <c r="G17" i="72"/>
  <c r="E17" i="72"/>
  <c r="H17" i="72" s="1"/>
  <c r="G16" i="72"/>
  <c r="E16" i="72"/>
  <c r="D14" i="72"/>
  <c r="C14" i="72"/>
  <c r="F13" i="72"/>
  <c r="E13" i="72"/>
  <c r="F12" i="72"/>
  <c r="E12" i="72"/>
  <c r="F11" i="72"/>
  <c r="E11" i="72"/>
  <c r="F10" i="72"/>
  <c r="E10" i="72"/>
  <c r="E6" i="72"/>
  <c r="E76" i="73"/>
  <c r="E75" i="73"/>
  <c r="E72" i="73"/>
  <c r="D68" i="73"/>
  <c r="E67" i="73"/>
  <c r="D66" i="73"/>
  <c r="C66" i="73"/>
  <c r="E66" i="73" s="1"/>
  <c r="G65" i="73"/>
  <c r="E65" i="73"/>
  <c r="G64" i="73"/>
  <c r="E64" i="73"/>
  <c r="G63" i="73"/>
  <c r="E63" i="73"/>
  <c r="G62" i="73"/>
  <c r="E62" i="73"/>
  <c r="E60" i="73"/>
  <c r="E59" i="73"/>
  <c r="D57" i="73"/>
  <c r="C57" i="73"/>
  <c r="F56" i="73"/>
  <c r="E56" i="73"/>
  <c r="F55" i="73"/>
  <c r="E55" i="73"/>
  <c r="F54" i="73"/>
  <c r="E54" i="73"/>
  <c r="F53" i="73"/>
  <c r="E53" i="73"/>
  <c r="D50" i="73"/>
  <c r="C50" i="73"/>
  <c r="G49" i="73"/>
  <c r="E49" i="73"/>
  <c r="G48" i="73"/>
  <c r="E48" i="73"/>
  <c r="G47" i="73"/>
  <c r="E47" i="73"/>
  <c r="G46" i="73"/>
  <c r="E46" i="73"/>
  <c r="D43" i="73"/>
  <c r="C43" i="73"/>
  <c r="F42" i="73"/>
  <c r="E42" i="73"/>
  <c r="F41" i="73"/>
  <c r="E41" i="73"/>
  <c r="F40" i="73"/>
  <c r="E40" i="73"/>
  <c r="F39" i="73"/>
  <c r="E39" i="73"/>
  <c r="E34" i="73"/>
  <c r="E33" i="73"/>
  <c r="D32" i="73"/>
  <c r="C32" i="73"/>
  <c r="F31" i="73"/>
  <c r="E31" i="73"/>
  <c r="F30" i="73"/>
  <c r="E30" i="73"/>
  <c r="F29" i="73"/>
  <c r="E29" i="73"/>
  <c r="F28" i="73"/>
  <c r="E28" i="73"/>
  <c r="E26" i="73"/>
  <c r="D26" i="73"/>
  <c r="C26" i="73"/>
  <c r="G25" i="73"/>
  <c r="E25" i="73"/>
  <c r="H25" i="73" s="1"/>
  <c r="G24" i="73"/>
  <c r="E24" i="73"/>
  <c r="G23" i="73"/>
  <c r="E23" i="73"/>
  <c r="H23" i="73" s="1"/>
  <c r="G22" i="73"/>
  <c r="E22" i="73"/>
  <c r="D20" i="73"/>
  <c r="C20" i="73"/>
  <c r="F19" i="73"/>
  <c r="E19" i="73"/>
  <c r="F18" i="73"/>
  <c r="E18" i="73"/>
  <c r="F17" i="73"/>
  <c r="E17" i="73"/>
  <c r="F16" i="73"/>
  <c r="E16" i="73"/>
  <c r="D14" i="73"/>
  <c r="D33" i="73" s="1"/>
  <c r="C14" i="73"/>
  <c r="C33" i="73" s="1"/>
  <c r="G13" i="73"/>
  <c r="E13" i="73"/>
  <c r="G12" i="73"/>
  <c r="E12" i="73"/>
  <c r="G11" i="73"/>
  <c r="E11" i="73"/>
  <c r="G10" i="73"/>
  <c r="E10" i="73"/>
  <c r="E6" i="73"/>
  <c r="E76" i="74"/>
  <c r="E75" i="74"/>
  <c r="E72" i="74"/>
  <c r="D68" i="74"/>
  <c r="E67" i="74"/>
  <c r="D66" i="74"/>
  <c r="C66" i="74"/>
  <c r="G65" i="74"/>
  <c r="E65" i="74"/>
  <c r="G64" i="74"/>
  <c r="E64" i="74"/>
  <c r="G63" i="74"/>
  <c r="E63" i="74"/>
  <c r="G62" i="74"/>
  <c r="E62" i="74"/>
  <c r="E60" i="74"/>
  <c r="E59" i="74"/>
  <c r="D57" i="74"/>
  <c r="C57" i="74"/>
  <c r="F56" i="74"/>
  <c r="E56" i="74"/>
  <c r="F55" i="74"/>
  <c r="E55" i="74"/>
  <c r="F54" i="74"/>
  <c r="E54" i="74"/>
  <c r="F53" i="74"/>
  <c r="E53" i="74"/>
  <c r="D50" i="74"/>
  <c r="C50" i="74"/>
  <c r="G49" i="74"/>
  <c r="E49" i="74"/>
  <c r="G48" i="74"/>
  <c r="E48" i="74"/>
  <c r="G47" i="74"/>
  <c r="E47" i="74"/>
  <c r="G46" i="74"/>
  <c r="E46" i="74"/>
  <c r="D43" i="74"/>
  <c r="C43" i="74"/>
  <c r="F42" i="74"/>
  <c r="E42" i="74"/>
  <c r="F41" i="74"/>
  <c r="E41" i="74"/>
  <c r="F40" i="74"/>
  <c r="E40" i="74"/>
  <c r="F39" i="74"/>
  <c r="E39" i="74"/>
  <c r="E34" i="74"/>
  <c r="D32" i="74"/>
  <c r="C32" i="74"/>
  <c r="F31" i="74"/>
  <c r="E31" i="74"/>
  <c r="F30" i="74"/>
  <c r="E30" i="74"/>
  <c r="F29" i="74"/>
  <c r="E29" i="74"/>
  <c r="F28" i="74"/>
  <c r="E28" i="74"/>
  <c r="D26" i="74"/>
  <c r="C26" i="74"/>
  <c r="G25" i="74"/>
  <c r="E25" i="74"/>
  <c r="G24" i="74"/>
  <c r="E24" i="74"/>
  <c r="G23" i="74"/>
  <c r="E23" i="74"/>
  <c r="G22" i="74"/>
  <c r="E22" i="74"/>
  <c r="D20" i="74"/>
  <c r="C20" i="74"/>
  <c r="F19" i="74"/>
  <c r="E19" i="74"/>
  <c r="F18" i="74"/>
  <c r="E18" i="74"/>
  <c r="F17" i="74"/>
  <c r="E17" i="74"/>
  <c r="F16" i="74"/>
  <c r="E16" i="74"/>
  <c r="D14" i="74"/>
  <c r="C14" i="74"/>
  <c r="G13" i="74"/>
  <c r="E13" i="74"/>
  <c r="G12" i="74"/>
  <c r="E12" i="74"/>
  <c r="G11" i="74"/>
  <c r="E11" i="74"/>
  <c r="G10" i="74"/>
  <c r="E10" i="74"/>
  <c r="E6" i="74"/>
  <c r="E76" i="75"/>
  <c r="E75" i="75"/>
  <c r="E72" i="75"/>
  <c r="C68" i="75"/>
  <c r="E67" i="75"/>
  <c r="D66" i="75"/>
  <c r="C66" i="75"/>
  <c r="F65" i="75"/>
  <c r="E65" i="75"/>
  <c r="F64" i="75"/>
  <c r="E64" i="75"/>
  <c r="F63" i="75"/>
  <c r="E63" i="75"/>
  <c r="F62" i="75"/>
  <c r="E62" i="75"/>
  <c r="E60" i="75"/>
  <c r="E59" i="75"/>
  <c r="E57" i="75"/>
  <c r="D57" i="75"/>
  <c r="C57" i="75"/>
  <c r="G56" i="75"/>
  <c r="E56" i="75"/>
  <c r="H56" i="75" s="1"/>
  <c r="G55" i="75"/>
  <c r="E55" i="75"/>
  <c r="G54" i="75"/>
  <c r="E54" i="75"/>
  <c r="H54" i="75" s="1"/>
  <c r="G53" i="75"/>
  <c r="E53" i="75"/>
  <c r="D50" i="75"/>
  <c r="C50" i="75"/>
  <c r="F49" i="75"/>
  <c r="E49" i="75"/>
  <c r="F48" i="75"/>
  <c r="E48" i="75"/>
  <c r="F47" i="75"/>
  <c r="E47" i="75"/>
  <c r="F46" i="75"/>
  <c r="E46" i="75"/>
  <c r="E43" i="75"/>
  <c r="D43" i="75"/>
  <c r="C43" i="75"/>
  <c r="G42" i="75"/>
  <c r="E42" i="75"/>
  <c r="H42" i="75" s="1"/>
  <c r="G41" i="75"/>
  <c r="E41" i="75"/>
  <c r="G40" i="75"/>
  <c r="E40" i="75"/>
  <c r="H40" i="75" s="1"/>
  <c r="G39" i="75"/>
  <c r="E39" i="75"/>
  <c r="E34" i="75"/>
  <c r="D32" i="75"/>
  <c r="C32" i="75"/>
  <c r="G31" i="75"/>
  <c r="E31" i="75"/>
  <c r="G30" i="75"/>
  <c r="E30" i="75"/>
  <c r="G29" i="75"/>
  <c r="E29" i="75"/>
  <c r="G28" i="75"/>
  <c r="E28" i="75"/>
  <c r="D26" i="75"/>
  <c r="C26" i="75"/>
  <c r="F25" i="75"/>
  <c r="E25" i="75"/>
  <c r="F24" i="75"/>
  <c r="E24" i="75"/>
  <c r="F23" i="75"/>
  <c r="E23" i="75"/>
  <c r="F22" i="75"/>
  <c r="E22" i="75"/>
  <c r="E20" i="75"/>
  <c r="D20" i="75"/>
  <c r="C20" i="75"/>
  <c r="G19" i="75"/>
  <c r="E19" i="75"/>
  <c r="H19" i="75" s="1"/>
  <c r="G18" i="75"/>
  <c r="E18" i="75"/>
  <c r="G17" i="75"/>
  <c r="E17" i="75"/>
  <c r="H17" i="75" s="1"/>
  <c r="G16" i="75"/>
  <c r="E16" i="75"/>
  <c r="D14" i="75"/>
  <c r="C14" i="75"/>
  <c r="C33" i="75" s="1"/>
  <c r="F13" i="75"/>
  <c r="E13" i="75"/>
  <c r="F12" i="75"/>
  <c r="E12" i="75"/>
  <c r="F11" i="75"/>
  <c r="E11" i="75"/>
  <c r="F10" i="75"/>
  <c r="E10" i="75"/>
  <c r="E6" i="75"/>
  <c r="E76" i="76"/>
  <c r="E75" i="76"/>
  <c r="E72" i="76"/>
  <c r="D68" i="76"/>
  <c r="E67" i="76"/>
  <c r="D66" i="76"/>
  <c r="C66" i="76"/>
  <c r="G65" i="76"/>
  <c r="E65" i="76"/>
  <c r="G64" i="76"/>
  <c r="E64" i="76"/>
  <c r="G63" i="76"/>
  <c r="E63" i="76"/>
  <c r="G62" i="76"/>
  <c r="E62" i="76"/>
  <c r="E60" i="76"/>
  <c r="E59" i="76"/>
  <c r="D57" i="76"/>
  <c r="C57" i="76"/>
  <c r="F56" i="76"/>
  <c r="E56" i="76"/>
  <c r="F55" i="76"/>
  <c r="E55" i="76"/>
  <c r="F54" i="76"/>
  <c r="E54" i="76"/>
  <c r="F53" i="76"/>
  <c r="E53" i="76"/>
  <c r="E50" i="76"/>
  <c r="D50" i="76"/>
  <c r="C50" i="76"/>
  <c r="G49" i="76"/>
  <c r="E49" i="76"/>
  <c r="H49" i="76" s="1"/>
  <c r="G48" i="76"/>
  <c r="E48" i="76"/>
  <c r="G47" i="76"/>
  <c r="E47" i="76"/>
  <c r="H47" i="76" s="1"/>
  <c r="G46" i="76"/>
  <c r="E46" i="76"/>
  <c r="D43" i="76"/>
  <c r="C43" i="76"/>
  <c r="F42" i="76"/>
  <c r="E42" i="76"/>
  <c r="F41" i="76"/>
  <c r="E41" i="76"/>
  <c r="F40" i="76"/>
  <c r="E40" i="76"/>
  <c r="F39" i="76"/>
  <c r="E39" i="76"/>
  <c r="E34" i="76"/>
  <c r="D32" i="76"/>
  <c r="C32" i="76"/>
  <c r="F31" i="76"/>
  <c r="E31" i="76"/>
  <c r="F30" i="76"/>
  <c r="E30" i="76"/>
  <c r="F29" i="76"/>
  <c r="E29" i="76"/>
  <c r="F28" i="76"/>
  <c r="E28" i="76"/>
  <c r="E26" i="76"/>
  <c r="D26" i="76"/>
  <c r="C26" i="76"/>
  <c r="G25" i="76"/>
  <c r="E25" i="76"/>
  <c r="H25" i="76" s="1"/>
  <c r="G24" i="76"/>
  <c r="E24" i="76"/>
  <c r="G23" i="76"/>
  <c r="E23" i="76"/>
  <c r="H23" i="76" s="1"/>
  <c r="G22" i="76"/>
  <c r="E22" i="76"/>
  <c r="D20" i="76"/>
  <c r="C20" i="76"/>
  <c r="F19" i="76"/>
  <c r="E19" i="76"/>
  <c r="F18" i="76"/>
  <c r="E18" i="76"/>
  <c r="F17" i="76"/>
  <c r="E17" i="76"/>
  <c r="F16" i="76"/>
  <c r="E16" i="76"/>
  <c r="D14" i="76"/>
  <c r="C14" i="76"/>
  <c r="G13" i="76"/>
  <c r="E13" i="76"/>
  <c r="G12" i="76"/>
  <c r="E12" i="76"/>
  <c r="G11" i="76"/>
  <c r="E11" i="76"/>
  <c r="G10" i="76"/>
  <c r="E10" i="76"/>
  <c r="E6" i="76"/>
  <c r="E76" i="77"/>
  <c r="E75" i="77"/>
  <c r="E72" i="77"/>
  <c r="C68" i="77"/>
  <c r="E67" i="77"/>
  <c r="D66" i="77"/>
  <c r="C66" i="77"/>
  <c r="F65" i="77"/>
  <c r="E65" i="77"/>
  <c r="F64" i="77"/>
  <c r="E64" i="77"/>
  <c r="F63" i="77"/>
  <c r="E63" i="77"/>
  <c r="F62" i="77"/>
  <c r="E62" i="77"/>
  <c r="E60" i="77"/>
  <c r="E59" i="77"/>
  <c r="D57" i="77"/>
  <c r="C57" i="77"/>
  <c r="G56" i="77"/>
  <c r="E56" i="77"/>
  <c r="G55" i="77"/>
  <c r="E55" i="77"/>
  <c r="G54" i="77"/>
  <c r="E54" i="77"/>
  <c r="G53" i="77"/>
  <c r="E53" i="77"/>
  <c r="D50" i="77"/>
  <c r="C50" i="77"/>
  <c r="F49" i="77"/>
  <c r="E49" i="77"/>
  <c r="F48" i="77"/>
  <c r="E48" i="77"/>
  <c r="F47" i="77"/>
  <c r="E47" i="77"/>
  <c r="F46" i="77"/>
  <c r="E46" i="77"/>
  <c r="E43" i="77"/>
  <c r="D43" i="77"/>
  <c r="C43" i="77"/>
  <c r="C79" i="77" s="1"/>
  <c r="G42" i="77"/>
  <c r="E42" i="77"/>
  <c r="H42" i="77" s="1"/>
  <c r="G41" i="77"/>
  <c r="E41" i="77"/>
  <c r="G40" i="77"/>
  <c r="E40" i="77"/>
  <c r="H39" i="77"/>
  <c r="G39" i="77"/>
  <c r="E39" i="77"/>
  <c r="D35" i="77"/>
  <c r="E34" i="77"/>
  <c r="E32" i="77"/>
  <c r="D32" i="77"/>
  <c r="G30" i="77" s="1"/>
  <c r="C32" i="77"/>
  <c r="F30" i="77" s="1"/>
  <c r="F31" i="77"/>
  <c r="E31" i="77"/>
  <c r="E30" i="77"/>
  <c r="G29" i="77"/>
  <c r="F29" i="77"/>
  <c r="E29" i="77"/>
  <c r="G28" i="77"/>
  <c r="F28" i="77"/>
  <c r="E28" i="77"/>
  <c r="D26" i="77"/>
  <c r="C26" i="77"/>
  <c r="E25" i="77"/>
  <c r="F24" i="77"/>
  <c r="E24" i="77"/>
  <c r="F23" i="77"/>
  <c r="E23" i="77"/>
  <c r="E22" i="77"/>
  <c r="E20" i="77"/>
  <c r="D20" i="77"/>
  <c r="C20" i="77"/>
  <c r="G19" i="77"/>
  <c r="E19" i="77"/>
  <c r="G18" i="77"/>
  <c r="E18" i="77"/>
  <c r="G17" i="77"/>
  <c r="E17" i="77"/>
  <c r="H17" i="77" s="1"/>
  <c r="G16" i="77"/>
  <c r="E16" i="77"/>
  <c r="E14" i="77"/>
  <c r="D14" i="77"/>
  <c r="D33" i="77" s="1"/>
  <c r="C14" i="77"/>
  <c r="G13" i="77"/>
  <c r="F13" i="77"/>
  <c r="E13" i="77"/>
  <c r="F12" i="77"/>
  <c r="E12" i="77"/>
  <c r="H12" i="77" s="1"/>
  <c r="G11" i="77"/>
  <c r="F11" i="77"/>
  <c r="E11" i="77"/>
  <c r="G10" i="77"/>
  <c r="F10" i="77"/>
  <c r="E10" i="77"/>
  <c r="E6" i="77"/>
  <c r="C78" i="78"/>
  <c r="E76" i="78"/>
  <c r="E75" i="78"/>
  <c r="E72" i="78"/>
  <c r="C70" i="78"/>
  <c r="C74" i="78" s="1"/>
  <c r="C93" i="78" s="1"/>
  <c r="C68" i="78"/>
  <c r="E67" i="78"/>
  <c r="E66" i="78"/>
  <c r="D66" i="78"/>
  <c r="D68" i="78" s="1"/>
  <c r="E68" i="78" s="1"/>
  <c r="C66" i="78"/>
  <c r="G65" i="78"/>
  <c r="F65" i="78"/>
  <c r="E65" i="78"/>
  <c r="G64" i="78"/>
  <c r="F64" i="78"/>
  <c r="E64" i="78"/>
  <c r="G63" i="78"/>
  <c r="F63" i="78"/>
  <c r="E63" i="78"/>
  <c r="G62" i="78"/>
  <c r="F62" i="78"/>
  <c r="E62" i="78"/>
  <c r="E60" i="78"/>
  <c r="E59" i="78"/>
  <c r="D57" i="78"/>
  <c r="C57" i="78"/>
  <c r="E57" i="78" s="1"/>
  <c r="H56" i="78" s="1"/>
  <c r="G56" i="78"/>
  <c r="E56" i="78"/>
  <c r="H55" i="78"/>
  <c r="G55" i="78"/>
  <c r="E55" i="78"/>
  <c r="H54" i="78"/>
  <c r="G54" i="78"/>
  <c r="E54" i="78"/>
  <c r="H53" i="78"/>
  <c r="G53" i="78"/>
  <c r="E53" i="78"/>
  <c r="E50" i="78"/>
  <c r="D50" i="78"/>
  <c r="C50" i="78"/>
  <c r="G49" i="78"/>
  <c r="F49" i="78"/>
  <c r="E49" i="78"/>
  <c r="G48" i="78"/>
  <c r="F48" i="78"/>
  <c r="E48" i="78"/>
  <c r="G47" i="78"/>
  <c r="F47" i="78"/>
  <c r="E47" i="78"/>
  <c r="G46" i="78"/>
  <c r="F46" i="78"/>
  <c r="E46" i="78"/>
  <c r="D43" i="78"/>
  <c r="D79" i="78" s="1"/>
  <c r="C43" i="78"/>
  <c r="C79" i="78" s="1"/>
  <c r="F42" i="78"/>
  <c r="E42" i="78"/>
  <c r="F41" i="78"/>
  <c r="E41" i="78"/>
  <c r="F40" i="78"/>
  <c r="E40" i="78"/>
  <c r="F39" i="78"/>
  <c r="E39" i="78"/>
  <c r="E34" i="78"/>
  <c r="D32" i="78"/>
  <c r="C32" i="78"/>
  <c r="E32" i="78" s="1"/>
  <c r="H28" i="78" s="1"/>
  <c r="G31" i="78"/>
  <c r="E31" i="78"/>
  <c r="H30" i="78"/>
  <c r="G30" i="78"/>
  <c r="E30" i="78"/>
  <c r="G29" i="78"/>
  <c r="E29" i="78"/>
  <c r="G28" i="78"/>
  <c r="E28" i="78"/>
  <c r="E26" i="78"/>
  <c r="D26" i="78"/>
  <c r="C26" i="78"/>
  <c r="G25" i="78"/>
  <c r="F25" i="78"/>
  <c r="E25" i="78"/>
  <c r="G24" i="78"/>
  <c r="F24" i="78"/>
  <c r="E24" i="78"/>
  <c r="G23" i="78"/>
  <c r="F23" i="78"/>
  <c r="E23" i="78"/>
  <c r="G22" i="78"/>
  <c r="F22" i="78"/>
  <c r="E22" i="78"/>
  <c r="D20" i="78"/>
  <c r="C20" i="78"/>
  <c r="F19" i="78"/>
  <c r="E19" i="78"/>
  <c r="F18" i="78"/>
  <c r="E18" i="78"/>
  <c r="F17" i="78"/>
  <c r="E17" i="78"/>
  <c r="F16" i="78"/>
  <c r="E16" i="78"/>
  <c r="D14" i="78"/>
  <c r="E14" i="78" s="1"/>
  <c r="C14" i="78"/>
  <c r="E13" i="78"/>
  <c r="H13" i="78" s="1"/>
  <c r="E12" i="78"/>
  <c r="H12" i="78" s="1"/>
  <c r="E11" i="78"/>
  <c r="H11" i="78" s="1"/>
  <c r="E10" i="78"/>
  <c r="E6" i="78"/>
  <c r="C79" i="79"/>
  <c r="E76" i="79"/>
  <c r="E75" i="79"/>
  <c r="E72" i="79"/>
  <c r="E67" i="79"/>
  <c r="D66" i="79"/>
  <c r="C66" i="79"/>
  <c r="C68" i="79" s="1"/>
  <c r="F65" i="79"/>
  <c r="E65" i="79"/>
  <c r="F64" i="79"/>
  <c r="E64" i="79"/>
  <c r="F63" i="79"/>
  <c r="E63" i="79"/>
  <c r="F62" i="79"/>
  <c r="E62" i="79"/>
  <c r="E60" i="79"/>
  <c r="E59" i="79"/>
  <c r="E57" i="79"/>
  <c r="H54" i="79" s="1"/>
  <c r="D57" i="79"/>
  <c r="C57" i="79"/>
  <c r="G56" i="79"/>
  <c r="F56" i="79"/>
  <c r="E56" i="79"/>
  <c r="G55" i="79"/>
  <c r="F55" i="79"/>
  <c r="E55" i="79"/>
  <c r="G54" i="79"/>
  <c r="F54" i="79"/>
  <c r="E54" i="79"/>
  <c r="G53" i="79"/>
  <c r="F53" i="79"/>
  <c r="E53" i="79"/>
  <c r="E50" i="79"/>
  <c r="D50" i="79"/>
  <c r="G48" i="79" s="1"/>
  <c r="C50" i="79"/>
  <c r="G49" i="79"/>
  <c r="F49" i="79"/>
  <c r="E49" i="79"/>
  <c r="F48" i="79"/>
  <c r="E48" i="79"/>
  <c r="H48" i="79" s="1"/>
  <c r="G47" i="79"/>
  <c r="F47" i="79"/>
  <c r="E47" i="79"/>
  <c r="H47" i="79" s="1"/>
  <c r="G46" i="79"/>
  <c r="F46" i="79"/>
  <c r="E46" i="79"/>
  <c r="D43" i="79"/>
  <c r="C43" i="79"/>
  <c r="E42" i="79"/>
  <c r="F41" i="79"/>
  <c r="E41" i="79"/>
  <c r="E40" i="79"/>
  <c r="F39" i="79"/>
  <c r="E39" i="79"/>
  <c r="E34" i="79"/>
  <c r="E32" i="79"/>
  <c r="D32" i="79"/>
  <c r="C32" i="79"/>
  <c r="H31" i="79"/>
  <c r="G31" i="79"/>
  <c r="F31" i="79"/>
  <c r="E31" i="79"/>
  <c r="H30" i="79"/>
  <c r="G30" i="79"/>
  <c r="F30" i="79"/>
  <c r="E30" i="79"/>
  <c r="H29" i="79"/>
  <c r="G29" i="79"/>
  <c r="F29" i="79"/>
  <c r="E29" i="79"/>
  <c r="H28" i="79"/>
  <c r="G28" i="79"/>
  <c r="F28" i="79"/>
  <c r="E28" i="79"/>
  <c r="E26" i="79"/>
  <c r="D26" i="79"/>
  <c r="G24" i="79" s="1"/>
  <c r="C26" i="79"/>
  <c r="F25" i="79"/>
  <c r="E25" i="79"/>
  <c r="F24" i="79"/>
  <c r="E24" i="79"/>
  <c r="H24" i="79" s="1"/>
  <c r="G23" i="79"/>
  <c r="F23" i="79"/>
  <c r="E23" i="79"/>
  <c r="G22" i="79"/>
  <c r="F22" i="79"/>
  <c r="E22" i="79"/>
  <c r="D20" i="79"/>
  <c r="C20" i="79"/>
  <c r="F19" i="79" s="1"/>
  <c r="E19" i="79"/>
  <c r="E18" i="79"/>
  <c r="E17" i="79"/>
  <c r="E16" i="79"/>
  <c r="D14" i="79"/>
  <c r="D33" i="79" s="1"/>
  <c r="C14" i="79"/>
  <c r="G13" i="79"/>
  <c r="E13" i="79"/>
  <c r="G12" i="79"/>
  <c r="E12" i="79"/>
  <c r="G11" i="79"/>
  <c r="E11" i="79"/>
  <c r="G10" i="79"/>
  <c r="E10" i="79"/>
  <c r="E6" i="79"/>
  <c r="E76" i="80"/>
  <c r="E75" i="80"/>
  <c r="E72" i="80"/>
  <c r="E67" i="80"/>
  <c r="D66" i="80"/>
  <c r="C66" i="80"/>
  <c r="E65" i="80"/>
  <c r="F64" i="80"/>
  <c r="E64" i="80"/>
  <c r="E63" i="80"/>
  <c r="F62" i="80"/>
  <c r="E62" i="80"/>
  <c r="E60" i="80"/>
  <c r="E59" i="80"/>
  <c r="E57" i="80"/>
  <c r="D57" i="80"/>
  <c r="C57" i="80"/>
  <c r="F56" i="80"/>
  <c r="E56" i="80"/>
  <c r="F55" i="80"/>
  <c r="E55" i="80"/>
  <c r="H55" i="80" s="1"/>
  <c r="G54" i="80"/>
  <c r="F54" i="80"/>
  <c r="E54" i="80"/>
  <c r="G53" i="80"/>
  <c r="F53" i="80"/>
  <c r="E53" i="80"/>
  <c r="D50" i="80"/>
  <c r="C50" i="80"/>
  <c r="F48" i="80" s="1"/>
  <c r="E49" i="80"/>
  <c r="E48" i="80"/>
  <c r="E47" i="80"/>
  <c r="E46" i="80"/>
  <c r="D43" i="80"/>
  <c r="C43" i="80"/>
  <c r="G42" i="80"/>
  <c r="E42" i="80"/>
  <c r="G41" i="80"/>
  <c r="E41" i="80"/>
  <c r="G40" i="80"/>
  <c r="E40" i="80"/>
  <c r="G39" i="80"/>
  <c r="E39" i="80"/>
  <c r="E34" i="80"/>
  <c r="E32" i="80"/>
  <c r="D32" i="80"/>
  <c r="C32" i="80"/>
  <c r="G31" i="80"/>
  <c r="F31" i="80"/>
  <c r="E31" i="80"/>
  <c r="G30" i="80"/>
  <c r="F30" i="80"/>
  <c r="E30" i="80"/>
  <c r="H30" i="80" s="1"/>
  <c r="G29" i="80"/>
  <c r="F29" i="80"/>
  <c r="E29" i="80"/>
  <c r="H29" i="80" s="1"/>
  <c r="G28" i="80"/>
  <c r="F28" i="80"/>
  <c r="E28" i="80"/>
  <c r="H28" i="80" s="1"/>
  <c r="D26" i="80"/>
  <c r="C26" i="80"/>
  <c r="F25" i="80" s="1"/>
  <c r="E25" i="80"/>
  <c r="F24" i="80"/>
  <c r="E24" i="80"/>
  <c r="E23" i="80"/>
  <c r="F22" i="80"/>
  <c r="E22" i="80"/>
  <c r="D20" i="80"/>
  <c r="C20" i="80"/>
  <c r="G19" i="80"/>
  <c r="E19" i="80"/>
  <c r="G18" i="80"/>
  <c r="E18" i="80"/>
  <c r="G17" i="80"/>
  <c r="E17" i="80"/>
  <c r="G16" i="80"/>
  <c r="E16" i="80"/>
  <c r="E14" i="80"/>
  <c r="D14" i="80"/>
  <c r="C14" i="80"/>
  <c r="H13" i="80"/>
  <c r="G13" i="80"/>
  <c r="F13" i="80"/>
  <c r="E13" i="80"/>
  <c r="H12" i="80"/>
  <c r="G12" i="80"/>
  <c r="F12" i="80"/>
  <c r="E12" i="80"/>
  <c r="H11" i="80"/>
  <c r="G11" i="80"/>
  <c r="F11" i="80"/>
  <c r="E11" i="80"/>
  <c r="H10" i="80"/>
  <c r="G10" i="80"/>
  <c r="F10" i="80"/>
  <c r="E10" i="80"/>
  <c r="E6" i="80"/>
  <c r="C82" i="81"/>
  <c r="E76" i="81"/>
  <c r="E75" i="81"/>
  <c r="E72" i="81"/>
  <c r="D68" i="81"/>
  <c r="C68" i="81"/>
  <c r="E67" i="81"/>
  <c r="D66" i="81"/>
  <c r="C66" i="81"/>
  <c r="G65" i="81"/>
  <c r="E65" i="81"/>
  <c r="G64" i="81"/>
  <c r="E64" i="81"/>
  <c r="G63" i="81"/>
  <c r="E63" i="81"/>
  <c r="G62" i="81"/>
  <c r="E62" i="81"/>
  <c r="E60" i="81"/>
  <c r="E59" i="81"/>
  <c r="D57" i="81"/>
  <c r="D78" i="81" s="1"/>
  <c r="C57" i="81"/>
  <c r="E56" i="81"/>
  <c r="F55" i="81"/>
  <c r="E55" i="81"/>
  <c r="E54" i="81"/>
  <c r="F53" i="81"/>
  <c r="E53" i="81"/>
  <c r="D50" i="81"/>
  <c r="C50" i="81"/>
  <c r="G49" i="81"/>
  <c r="E49" i="81"/>
  <c r="G48" i="81"/>
  <c r="E48" i="81"/>
  <c r="G47" i="81"/>
  <c r="E47" i="81"/>
  <c r="G46" i="81"/>
  <c r="E46" i="81"/>
  <c r="E43" i="81"/>
  <c r="D43" i="81"/>
  <c r="C43" i="81"/>
  <c r="G42" i="81"/>
  <c r="F42" i="81"/>
  <c r="E42" i="81"/>
  <c r="G41" i="81"/>
  <c r="F41" i="81"/>
  <c r="E41" i="81"/>
  <c r="G40" i="81"/>
  <c r="F40" i="81"/>
  <c r="E40" i="81"/>
  <c r="G39" i="81"/>
  <c r="F39" i="81"/>
  <c r="E39" i="81"/>
  <c r="E34" i="81"/>
  <c r="D32" i="81"/>
  <c r="C32" i="81"/>
  <c r="F31" i="81" s="1"/>
  <c r="E31" i="81"/>
  <c r="F30" i="81"/>
  <c r="E30" i="81"/>
  <c r="E29" i="81"/>
  <c r="F28" i="81"/>
  <c r="E28" i="81"/>
  <c r="D26" i="81"/>
  <c r="C26" i="81"/>
  <c r="G25" i="81"/>
  <c r="E25" i="81"/>
  <c r="G24" i="81"/>
  <c r="E24" i="81"/>
  <c r="G23" i="81"/>
  <c r="E23" i="81"/>
  <c r="G22" i="81"/>
  <c r="E22" i="81"/>
  <c r="E20" i="81"/>
  <c r="D20" i="81"/>
  <c r="C20" i="81"/>
  <c r="G19" i="81"/>
  <c r="F19" i="81"/>
  <c r="E19" i="81"/>
  <c r="G18" i="81"/>
  <c r="F18" i="81"/>
  <c r="E18" i="81"/>
  <c r="G17" i="81"/>
  <c r="F17" i="81"/>
  <c r="E17" i="81"/>
  <c r="G16" i="81"/>
  <c r="F16" i="81"/>
  <c r="E16" i="81"/>
  <c r="D14" i="81"/>
  <c r="G13" i="81" s="1"/>
  <c r="C14" i="81"/>
  <c r="C33" i="81" s="1"/>
  <c r="C35" i="81" s="1"/>
  <c r="C80" i="81" s="1"/>
  <c r="F13" i="81"/>
  <c r="E13" i="81"/>
  <c r="F12" i="81"/>
  <c r="E12" i="81"/>
  <c r="G11" i="81"/>
  <c r="F11" i="81"/>
  <c r="E11" i="81"/>
  <c r="F10" i="81"/>
  <c r="E10" i="81"/>
  <c r="E6" i="81"/>
  <c r="C78" i="83"/>
  <c r="E76" i="83"/>
  <c r="E75" i="83"/>
  <c r="E72" i="83"/>
  <c r="C70" i="83"/>
  <c r="C74" i="83" s="1"/>
  <c r="C93" i="83" s="1"/>
  <c r="C68" i="83"/>
  <c r="E67" i="83"/>
  <c r="E66" i="83"/>
  <c r="D66" i="83"/>
  <c r="D68" i="83" s="1"/>
  <c r="E68" i="83" s="1"/>
  <c r="C66" i="83"/>
  <c r="G65" i="83"/>
  <c r="F65" i="83"/>
  <c r="E65" i="83"/>
  <c r="G64" i="83"/>
  <c r="F64" i="83"/>
  <c r="E64" i="83"/>
  <c r="G63" i="83"/>
  <c r="F63" i="83"/>
  <c r="E63" i="83"/>
  <c r="G62" i="83"/>
  <c r="F62" i="83"/>
  <c r="E62" i="83"/>
  <c r="E60" i="83"/>
  <c r="E59" i="83"/>
  <c r="D57" i="83"/>
  <c r="C57" i="83"/>
  <c r="G56" i="83"/>
  <c r="E56" i="83"/>
  <c r="G55" i="83"/>
  <c r="E55" i="83"/>
  <c r="G54" i="83"/>
  <c r="E54" i="83"/>
  <c r="G53" i="83"/>
  <c r="E53" i="83"/>
  <c r="E50" i="83"/>
  <c r="H49" i="83" s="1"/>
  <c r="D50" i="83"/>
  <c r="C50" i="83"/>
  <c r="G49" i="83"/>
  <c r="F49" i="83"/>
  <c r="E49" i="83"/>
  <c r="G48" i="83"/>
  <c r="F48" i="83"/>
  <c r="E48" i="83"/>
  <c r="G47" i="83"/>
  <c r="F47" i="83"/>
  <c r="E47" i="83"/>
  <c r="G46" i="83"/>
  <c r="F46" i="83"/>
  <c r="E46" i="83"/>
  <c r="D43" i="83"/>
  <c r="C43" i="83"/>
  <c r="C79" i="83" s="1"/>
  <c r="G42" i="83"/>
  <c r="F42" i="83"/>
  <c r="E42" i="83"/>
  <c r="G41" i="83"/>
  <c r="F41" i="83"/>
  <c r="E41" i="83"/>
  <c r="G40" i="83"/>
  <c r="F40" i="83"/>
  <c r="E40" i="83"/>
  <c r="F39" i="83"/>
  <c r="E39" i="83"/>
  <c r="E34" i="83"/>
  <c r="C33" i="83"/>
  <c r="C35" i="83" s="1"/>
  <c r="C80" i="83" s="1"/>
  <c r="D32" i="83"/>
  <c r="C32" i="83"/>
  <c r="G31" i="83"/>
  <c r="E31" i="83"/>
  <c r="G30" i="83"/>
  <c r="E30" i="83"/>
  <c r="G29" i="83"/>
  <c r="E29" i="83"/>
  <c r="G28" i="83"/>
  <c r="E28" i="83"/>
  <c r="E26" i="83"/>
  <c r="H25" i="83" s="1"/>
  <c r="D26" i="83"/>
  <c r="C26" i="83"/>
  <c r="G25" i="83"/>
  <c r="F25" i="83"/>
  <c r="E25" i="83"/>
  <c r="G24" i="83"/>
  <c r="F24" i="83"/>
  <c r="E24" i="83"/>
  <c r="G23" i="83"/>
  <c r="F23" i="83"/>
  <c r="E23" i="83"/>
  <c r="G22" i="83"/>
  <c r="F22" i="83"/>
  <c r="E22" i="83"/>
  <c r="D20" i="83"/>
  <c r="G18" i="83" s="1"/>
  <c r="C20" i="83"/>
  <c r="F19" i="83"/>
  <c r="E19" i="83"/>
  <c r="F18" i="83"/>
  <c r="E18" i="83"/>
  <c r="G17" i="83"/>
  <c r="F17" i="83"/>
  <c r="E17" i="83"/>
  <c r="F16" i="83"/>
  <c r="E16" i="83"/>
  <c r="D14" i="83"/>
  <c r="C14" i="83"/>
  <c r="F12" i="83" s="1"/>
  <c r="F13" i="83"/>
  <c r="E13" i="83"/>
  <c r="E12" i="83"/>
  <c r="F11" i="83"/>
  <c r="E11" i="83"/>
  <c r="E10" i="83"/>
  <c r="E6" i="83"/>
  <c r="C79" i="84"/>
  <c r="E76" i="84"/>
  <c r="E75" i="84"/>
  <c r="E72" i="84"/>
  <c r="E67" i="84"/>
  <c r="D66" i="84"/>
  <c r="G64" i="84" s="1"/>
  <c r="C66" i="84"/>
  <c r="C68" i="84" s="1"/>
  <c r="C78" i="84" s="1"/>
  <c r="F65" i="84"/>
  <c r="E65" i="84"/>
  <c r="F64" i="84"/>
  <c r="E64" i="84"/>
  <c r="G63" i="84"/>
  <c r="F63" i="84"/>
  <c r="E63" i="84"/>
  <c r="F62" i="84"/>
  <c r="E62" i="84"/>
  <c r="E60" i="84"/>
  <c r="E59" i="84"/>
  <c r="E57" i="84"/>
  <c r="H56" i="84" s="1"/>
  <c r="D57" i="84"/>
  <c r="C57" i="84"/>
  <c r="G56" i="84"/>
  <c r="F56" i="84"/>
  <c r="E56" i="84"/>
  <c r="G55" i="84"/>
  <c r="F55" i="84"/>
  <c r="E55" i="84"/>
  <c r="G54" i="84"/>
  <c r="F54" i="84"/>
  <c r="E54" i="84"/>
  <c r="G53" i="84"/>
  <c r="F53" i="84"/>
  <c r="E53" i="84"/>
  <c r="D50" i="84"/>
  <c r="G49" i="84" s="1"/>
  <c r="C50" i="84"/>
  <c r="F49" i="84"/>
  <c r="E49" i="84"/>
  <c r="F48" i="84"/>
  <c r="E48" i="84"/>
  <c r="G47" i="84"/>
  <c r="F47" i="84"/>
  <c r="E47" i="84"/>
  <c r="F46" i="84"/>
  <c r="E46" i="84"/>
  <c r="D43" i="84"/>
  <c r="C43" i="84"/>
  <c r="F42" i="84"/>
  <c r="E42" i="84"/>
  <c r="E41" i="84"/>
  <c r="F40" i="84"/>
  <c r="E40" i="84"/>
  <c r="E39" i="84"/>
  <c r="E34" i="84"/>
  <c r="E32" i="84"/>
  <c r="H31" i="84" s="1"/>
  <c r="D32" i="84"/>
  <c r="C32" i="84"/>
  <c r="G31" i="84"/>
  <c r="F31" i="84"/>
  <c r="E31" i="84"/>
  <c r="G30" i="84"/>
  <c r="F30" i="84"/>
  <c r="E30" i="84"/>
  <c r="G29" i="84"/>
  <c r="F29" i="84"/>
  <c r="E29" i="84"/>
  <c r="G28" i="84"/>
  <c r="F28" i="84"/>
  <c r="E28" i="84"/>
  <c r="D26" i="84"/>
  <c r="E26" i="84" s="1"/>
  <c r="C26" i="84"/>
  <c r="G25" i="84"/>
  <c r="F25" i="84"/>
  <c r="E25" i="84"/>
  <c r="G24" i="84"/>
  <c r="F24" i="84"/>
  <c r="E24" i="84"/>
  <c r="G23" i="84"/>
  <c r="F23" i="84"/>
  <c r="E23" i="84"/>
  <c r="F22" i="84"/>
  <c r="E22" i="84"/>
  <c r="D20" i="84"/>
  <c r="C20" i="84"/>
  <c r="F19" i="84"/>
  <c r="E19" i="84"/>
  <c r="F18" i="84"/>
  <c r="E18" i="84"/>
  <c r="F17" i="84"/>
  <c r="E17" i="84"/>
  <c r="F16" i="84"/>
  <c r="E16" i="84"/>
  <c r="D14" i="84"/>
  <c r="C14" i="84"/>
  <c r="G13" i="84"/>
  <c r="E13" i="84"/>
  <c r="G12" i="84"/>
  <c r="E12" i="84"/>
  <c r="G11" i="84"/>
  <c r="E11" i="84"/>
  <c r="G10" i="84"/>
  <c r="E10" i="84"/>
  <c r="E6" i="84"/>
  <c r="E76" i="86"/>
  <c r="E75" i="86"/>
  <c r="E72" i="86"/>
  <c r="E67" i="86"/>
  <c r="D66" i="86"/>
  <c r="C66" i="86"/>
  <c r="F65" i="86"/>
  <c r="E65" i="86"/>
  <c r="E64" i="86"/>
  <c r="F63" i="86"/>
  <c r="E63" i="86"/>
  <c r="E62" i="86"/>
  <c r="E60" i="86"/>
  <c r="E59" i="86"/>
  <c r="D57" i="86"/>
  <c r="C57" i="86"/>
  <c r="G56" i="86"/>
  <c r="F56" i="86"/>
  <c r="E56" i="86"/>
  <c r="G55" i="86"/>
  <c r="F55" i="86"/>
  <c r="E55" i="86"/>
  <c r="G54" i="86"/>
  <c r="F54" i="86"/>
  <c r="E54" i="86"/>
  <c r="F53" i="86"/>
  <c r="E53" i="86"/>
  <c r="D50" i="86"/>
  <c r="C50" i="86"/>
  <c r="F49" i="86"/>
  <c r="E49" i="86"/>
  <c r="F48" i="86"/>
  <c r="E48" i="86"/>
  <c r="F47" i="86"/>
  <c r="E47" i="86"/>
  <c r="F46" i="86"/>
  <c r="E46" i="86"/>
  <c r="D43" i="86"/>
  <c r="C43" i="86"/>
  <c r="G42" i="86"/>
  <c r="E42" i="86"/>
  <c r="G41" i="86"/>
  <c r="E41" i="86"/>
  <c r="G40" i="86"/>
  <c r="E40" i="86"/>
  <c r="G39" i="86"/>
  <c r="E39" i="86"/>
  <c r="E34" i="86"/>
  <c r="D32" i="86"/>
  <c r="G30" i="86" s="1"/>
  <c r="C32" i="86"/>
  <c r="F31" i="86"/>
  <c r="E31" i="86"/>
  <c r="F30" i="86"/>
  <c r="E30" i="86"/>
  <c r="G29" i="86"/>
  <c r="F29" i="86"/>
  <c r="E29" i="86"/>
  <c r="F28" i="86"/>
  <c r="E28" i="86"/>
  <c r="D26" i="86"/>
  <c r="C26" i="86"/>
  <c r="F24" i="86" s="1"/>
  <c r="F25" i="86"/>
  <c r="E25" i="86"/>
  <c r="E24" i="86"/>
  <c r="F23" i="86"/>
  <c r="E23" i="86"/>
  <c r="E22" i="86"/>
  <c r="D20" i="86"/>
  <c r="C20" i="86"/>
  <c r="G19" i="86"/>
  <c r="E19" i="86"/>
  <c r="G18" i="86"/>
  <c r="E18" i="86"/>
  <c r="G17" i="86"/>
  <c r="E17" i="86"/>
  <c r="G16" i="86"/>
  <c r="E16" i="86"/>
  <c r="E14" i="86"/>
  <c r="H13" i="86" s="1"/>
  <c r="D14" i="86"/>
  <c r="C14" i="86"/>
  <c r="C33" i="86" s="1"/>
  <c r="G13" i="86"/>
  <c r="F13" i="86"/>
  <c r="E13" i="86"/>
  <c r="G12" i="86"/>
  <c r="F12" i="86"/>
  <c r="E12" i="86"/>
  <c r="G11" i="86"/>
  <c r="F11" i="86"/>
  <c r="E11" i="86"/>
  <c r="G10" i="86"/>
  <c r="F10" i="86"/>
  <c r="E10" i="86"/>
  <c r="E6" i="86"/>
  <c r="E76" i="125"/>
  <c r="E75" i="125"/>
  <c r="E72" i="125"/>
  <c r="D68" i="125"/>
  <c r="E67" i="125"/>
  <c r="E66" i="125"/>
  <c r="D66" i="125"/>
  <c r="C81" i="125" s="1"/>
  <c r="C66" i="125"/>
  <c r="G65" i="125"/>
  <c r="E65" i="125"/>
  <c r="H65" i="125" s="1"/>
  <c r="G64" i="125"/>
  <c r="E64" i="125"/>
  <c r="H64" i="125" s="1"/>
  <c r="G63" i="125"/>
  <c r="E63" i="125"/>
  <c r="H63" i="125" s="1"/>
  <c r="G62" i="125"/>
  <c r="E62" i="125"/>
  <c r="H62" i="125" s="1"/>
  <c r="E60" i="125"/>
  <c r="E59" i="125"/>
  <c r="D57" i="125"/>
  <c r="C57" i="125"/>
  <c r="F56" i="125"/>
  <c r="E56" i="125"/>
  <c r="F55" i="125"/>
  <c r="E55" i="125"/>
  <c r="F54" i="125"/>
  <c r="E54" i="125"/>
  <c r="F53" i="125"/>
  <c r="E53" i="125"/>
  <c r="D50" i="125"/>
  <c r="C50" i="125"/>
  <c r="E50" i="125" s="1"/>
  <c r="G49" i="125"/>
  <c r="E49" i="125"/>
  <c r="G48" i="125"/>
  <c r="E48" i="125"/>
  <c r="G47" i="125"/>
  <c r="E47" i="125"/>
  <c r="G46" i="125"/>
  <c r="E46" i="125"/>
  <c r="D43" i="125"/>
  <c r="C43" i="125"/>
  <c r="F42" i="125"/>
  <c r="E42" i="125"/>
  <c r="F41" i="125"/>
  <c r="E41" i="125"/>
  <c r="F40" i="125"/>
  <c r="E40" i="125"/>
  <c r="F39" i="125"/>
  <c r="E39" i="125"/>
  <c r="E34" i="125"/>
  <c r="D32" i="125"/>
  <c r="C32" i="125"/>
  <c r="F31" i="125"/>
  <c r="E31" i="125"/>
  <c r="F30" i="125"/>
  <c r="E30" i="125"/>
  <c r="F29" i="125"/>
  <c r="E29" i="125"/>
  <c r="F28" i="125"/>
  <c r="E28" i="125"/>
  <c r="E26" i="125"/>
  <c r="D26" i="125"/>
  <c r="C26" i="125"/>
  <c r="G25" i="125"/>
  <c r="E25" i="125"/>
  <c r="H25" i="125" s="1"/>
  <c r="G24" i="125"/>
  <c r="E24" i="125"/>
  <c r="G23" i="125"/>
  <c r="E23" i="125"/>
  <c r="H23" i="125" s="1"/>
  <c r="G22" i="125"/>
  <c r="E22" i="125"/>
  <c r="D20" i="125"/>
  <c r="C20" i="125"/>
  <c r="F19" i="125"/>
  <c r="E19" i="125"/>
  <c r="F18" i="125"/>
  <c r="E18" i="125"/>
  <c r="F17" i="125"/>
  <c r="E17" i="125"/>
  <c r="F16" i="125"/>
  <c r="E16" i="125"/>
  <c r="E14" i="125"/>
  <c r="D14" i="125"/>
  <c r="D33" i="125" s="1"/>
  <c r="D35" i="125" s="1"/>
  <c r="C14" i="125"/>
  <c r="G13" i="125"/>
  <c r="E13" i="125"/>
  <c r="H13" i="125" s="1"/>
  <c r="G12" i="125"/>
  <c r="E12" i="125"/>
  <c r="G11" i="125"/>
  <c r="E11" i="125"/>
  <c r="H11" i="125" s="1"/>
  <c r="G10" i="125"/>
  <c r="E10" i="125"/>
  <c r="E6" i="125"/>
  <c r="E76" i="126"/>
  <c r="E75" i="126"/>
  <c r="E72" i="126"/>
  <c r="C68" i="126"/>
  <c r="E67" i="126"/>
  <c r="D66" i="126"/>
  <c r="C66" i="126"/>
  <c r="F65" i="126"/>
  <c r="E65" i="126"/>
  <c r="F64" i="126"/>
  <c r="E64" i="126"/>
  <c r="F63" i="126"/>
  <c r="E63" i="126"/>
  <c r="F62" i="126"/>
  <c r="E62" i="126"/>
  <c r="E60" i="126"/>
  <c r="E59" i="126"/>
  <c r="D57" i="126"/>
  <c r="C57" i="126"/>
  <c r="C79" i="126" s="1"/>
  <c r="G56" i="126"/>
  <c r="E56" i="126"/>
  <c r="G55" i="126"/>
  <c r="E55" i="126"/>
  <c r="G54" i="126"/>
  <c r="E54" i="126"/>
  <c r="G53" i="126"/>
  <c r="E53" i="126"/>
  <c r="D50" i="126"/>
  <c r="C50" i="126"/>
  <c r="F49" i="126"/>
  <c r="E49" i="126"/>
  <c r="F48" i="126"/>
  <c r="E48" i="126"/>
  <c r="F47" i="126"/>
  <c r="E47" i="126"/>
  <c r="F46" i="126"/>
  <c r="E46" i="126"/>
  <c r="D43" i="126"/>
  <c r="C43" i="126"/>
  <c r="G42" i="126"/>
  <c r="E42" i="126"/>
  <c r="G41" i="126"/>
  <c r="E41" i="126"/>
  <c r="G40" i="126"/>
  <c r="E40" i="126"/>
  <c r="G39" i="126"/>
  <c r="E39" i="126"/>
  <c r="E34" i="126"/>
  <c r="E32" i="126"/>
  <c r="D32" i="126"/>
  <c r="C32" i="126"/>
  <c r="G31" i="126"/>
  <c r="E31" i="126"/>
  <c r="H31" i="126" s="1"/>
  <c r="G30" i="126"/>
  <c r="E30" i="126"/>
  <c r="G29" i="126"/>
  <c r="E29" i="126"/>
  <c r="H29" i="126" s="1"/>
  <c r="G28" i="126"/>
  <c r="E28" i="126"/>
  <c r="D26" i="126"/>
  <c r="C26" i="126"/>
  <c r="F25" i="126"/>
  <c r="E25" i="126"/>
  <c r="F24" i="126"/>
  <c r="E24" i="126"/>
  <c r="F23" i="126"/>
  <c r="E23" i="126"/>
  <c r="F22" i="126"/>
  <c r="E22" i="126"/>
  <c r="E20" i="126"/>
  <c r="D20" i="126"/>
  <c r="C20" i="126"/>
  <c r="G19" i="126"/>
  <c r="E19" i="126"/>
  <c r="H19" i="126" s="1"/>
  <c r="G18" i="126"/>
  <c r="E18" i="126"/>
  <c r="G17" i="126"/>
  <c r="E17" i="126"/>
  <c r="H17" i="126" s="1"/>
  <c r="G16" i="126"/>
  <c r="E16" i="126"/>
  <c r="D14" i="126"/>
  <c r="C14" i="126"/>
  <c r="C33" i="126" s="1"/>
  <c r="F13" i="126"/>
  <c r="E13" i="126"/>
  <c r="F12" i="126"/>
  <c r="E12" i="126"/>
  <c r="F11" i="126"/>
  <c r="E11" i="126"/>
  <c r="F10" i="126"/>
  <c r="E10" i="126"/>
  <c r="E6" i="126"/>
  <c r="E76" i="127"/>
  <c r="E75" i="127"/>
  <c r="E72" i="127"/>
  <c r="E67" i="127"/>
  <c r="D66" i="127"/>
  <c r="G65" i="127" s="1"/>
  <c r="C66" i="127"/>
  <c r="F65" i="127" s="1"/>
  <c r="E65" i="127"/>
  <c r="F64" i="127"/>
  <c r="E64" i="127"/>
  <c r="F63" i="127"/>
  <c r="E63" i="127"/>
  <c r="F62" i="127"/>
  <c r="E62" i="127"/>
  <c r="E60" i="127"/>
  <c r="E59" i="127"/>
  <c r="E57" i="127"/>
  <c r="D57" i="127"/>
  <c r="C57" i="127"/>
  <c r="G56" i="127"/>
  <c r="F56" i="127"/>
  <c r="E56" i="127"/>
  <c r="G55" i="127"/>
  <c r="F55" i="127"/>
  <c r="E55" i="127"/>
  <c r="G54" i="127"/>
  <c r="F54" i="127"/>
  <c r="E54" i="127"/>
  <c r="G53" i="127"/>
  <c r="F53" i="127"/>
  <c r="E53" i="127"/>
  <c r="D50" i="127"/>
  <c r="G49" i="127" s="1"/>
  <c r="C50" i="127"/>
  <c r="E49" i="127"/>
  <c r="F48" i="127"/>
  <c r="E48" i="127"/>
  <c r="F47" i="127"/>
  <c r="E47" i="127"/>
  <c r="F46" i="127"/>
  <c r="E46" i="127"/>
  <c r="D43" i="127"/>
  <c r="C43" i="127"/>
  <c r="F42" i="127"/>
  <c r="E42" i="127"/>
  <c r="G41" i="127"/>
  <c r="F41" i="127"/>
  <c r="E41" i="127"/>
  <c r="G40" i="127"/>
  <c r="F40" i="127"/>
  <c r="E40" i="127"/>
  <c r="G39" i="127"/>
  <c r="F39" i="127"/>
  <c r="E39" i="127"/>
  <c r="E34" i="127"/>
  <c r="E32" i="127"/>
  <c r="D32" i="127"/>
  <c r="C32" i="127"/>
  <c r="G31" i="127"/>
  <c r="E31" i="127"/>
  <c r="H31" i="127" s="1"/>
  <c r="G30" i="127"/>
  <c r="E30" i="127"/>
  <c r="G29" i="127"/>
  <c r="E29" i="127"/>
  <c r="H29" i="127" s="1"/>
  <c r="G28" i="127"/>
  <c r="E28" i="127"/>
  <c r="D26" i="127"/>
  <c r="C26" i="127"/>
  <c r="F25" i="127"/>
  <c r="E25" i="127"/>
  <c r="F24" i="127"/>
  <c r="E24" i="127"/>
  <c r="F23" i="127"/>
  <c r="E23" i="127"/>
  <c r="F22" i="127"/>
  <c r="E22" i="127"/>
  <c r="E20" i="127"/>
  <c r="D20" i="127"/>
  <c r="C20" i="127"/>
  <c r="G19" i="127"/>
  <c r="E19" i="127"/>
  <c r="H19" i="127" s="1"/>
  <c r="G18" i="127"/>
  <c r="E18" i="127"/>
  <c r="G17" i="127"/>
  <c r="E17" i="127"/>
  <c r="H17" i="127" s="1"/>
  <c r="G16" i="127"/>
  <c r="E16" i="127"/>
  <c r="D14" i="127"/>
  <c r="C14" i="127"/>
  <c r="F13" i="127"/>
  <c r="E13" i="127"/>
  <c r="F12" i="127"/>
  <c r="E12" i="127"/>
  <c r="F11" i="127"/>
  <c r="E11" i="127"/>
  <c r="F10" i="127"/>
  <c r="E10" i="127"/>
  <c r="E6" i="127"/>
  <c r="E76" i="128"/>
  <c r="E75" i="128"/>
  <c r="E72" i="128"/>
  <c r="D68" i="128"/>
  <c r="E67" i="128"/>
  <c r="D66" i="128"/>
  <c r="C81" i="128" s="1"/>
  <c r="C66" i="128"/>
  <c r="E66" i="128" s="1"/>
  <c r="G65" i="128"/>
  <c r="E65" i="128"/>
  <c r="G64" i="128"/>
  <c r="E64" i="128"/>
  <c r="G63" i="128"/>
  <c r="E63" i="128"/>
  <c r="G62" i="128"/>
  <c r="E62" i="128"/>
  <c r="E60" i="128"/>
  <c r="E59" i="128"/>
  <c r="D57" i="128"/>
  <c r="C57" i="128"/>
  <c r="F56" i="128"/>
  <c r="E56" i="128"/>
  <c r="F55" i="128"/>
  <c r="E55" i="128"/>
  <c r="F54" i="128"/>
  <c r="E54" i="128"/>
  <c r="F53" i="128"/>
  <c r="E53" i="128"/>
  <c r="E50" i="128"/>
  <c r="D50" i="128"/>
  <c r="C50" i="128"/>
  <c r="G49" i="128"/>
  <c r="E49" i="128"/>
  <c r="H49" i="128" s="1"/>
  <c r="G48" i="128"/>
  <c r="E48" i="128"/>
  <c r="G47" i="128"/>
  <c r="E47" i="128"/>
  <c r="H47" i="128" s="1"/>
  <c r="G46" i="128"/>
  <c r="E46" i="128"/>
  <c r="D43" i="128"/>
  <c r="C43" i="128"/>
  <c r="F42" i="128"/>
  <c r="E42" i="128"/>
  <c r="F41" i="128"/>
  <c r="E41" i="128"/>
  <c r="F40" i="128"/>
  <c r="E40" i="128"/>
  <c r="F39" i="128"/>
  <c r="E39" i="128"/>
  <c r="E34" i="128"/>
  <c r="D32" i="128"/>
  <c r="C32" i="128"/>
  <c r="F31" i="128"/>
  <c r="E31" i="128"/>
  <c r="F30" i="128"/>
  <c r="E30" i="128"/>
  <c r="F29" i="128"/>
  <c r="E29" i="128"/>
  <c r="F28" i="128"/>
  <c r="E28" i="128"/>
  <c r="E26" i="128"/>
  <c r="D26" i="128"/>
  <c r="C26" i="128"/>
  <c r="G25" i="128"/>
  <c r="E25" i="128"/>
  <c r="H25" i="128" s="1"/>
  <c r="G24" i="128"/>
  <c r="E24" i="128"/>
  <c r="G23" i="128"/>
  <c r="E23" i="128"/>
  <c r="H23" i="128" s="1"/>
  <c r="G22" i="128"/>
  <c r="E22" i="128"/>
  <c r="D20" i="128"/>
  <c r="C20" i="128"/>
  <c r="F19" i="128"/>
  <c r="E19" i="128"/>
  <c r="F18" i="128"/>
  <c r="E18" i="128"/>
  <c r="F17" i="128"/>
  <c r="E17" i="128"/>
  <c r="F16" i="128"/>
  <c r="E16" i="128"/>
  <c r="D14" i="128"/>
  <c r="C14" i="128"/>
  <c r="G13" i="128"/>
  <c r="E13" i="128"/>
  <c r="G12" i="128"/>
  <c r="E12" i="128"/>
  <c r="G11" i="128"/>
  <c r="E11" i="128"/>
  <c r="G10" i="128"/>
  <c r="E10" i="128"/>
  <c r="E6" i="128"/>
  <c r="E76" i="129"/>
  <c r="E75" i="129"/>
  <c r="E72" i="129"/>
  <c r="D68" i="129"/>
  <c r="E67" i="129"/>
  <c r="D66" i="129"/>
  <c r="C66" i="129"/>
  <c r="C68" i="129" s="1"/>
  <c r="E65" i="129"/>
  <c r="F64" i="129"/>
  <c r="E64" i="129"/>
  <c r="F63" i="129"/>
  <c r="E63" i="129"/>
  <c r="F62" i="129"/>
  <c r="E62" i="129"/>
  <c r="E60" i="129"/>
  <c r="E59" i="129"/>
  <c r="D57" i="129"/>
  <c r="G56" i="129" s="1"/>
  <c r="C57" i="129"/>
  <c r="E57" i="129" s="1"/>
  <c r="E56" i="129"/>
  <c r="G55" i="129"/>
  <c r="E55" i="129"/>
  <c r="G54" i="129"/>
  <c r="E54" i="129"/>
  <c r="G53" i="129"/>
  <c r="E53" i="129"/>
  <c r="D50" i="129"/>
  <c r="C50" i="129"/>
  <c r="F49" i="129"/>
  <c r="E49" i="129"/>
  <c r="E48" i="129"/>
  <c r="F47" i="129"/>
  <c r="E47" i="129"/>
  <c r="E46" i="129"/>
  <c r="E43" i="129"/>
  <c r="D43" i="129"/>
  <c r="C43" i="129"/>
  <c r="G42" i="129"/>
  <c r="E42" i="129"/>
  <c r="H42" i="129" s="1"/>
  <c r="G41" i="129"/>
  <c r="E41" i="129"/>
  <c r="H41" i="129" s="1"/>
  <c r="G40" i="129"/>
  <c r="E40" i="129"/>
  <c r="H40" i="129" s="1"/>
  <c r="H39" i="129"/>
  <c r="G39" i="129"/>
  <c r="E39" i="129"/>
  <c r="E34" i="129"/>
  <c r="D33" i="129"/>
  <c r="D32" i="129"/>
  <c r="G31" i="129" s="1"/>
  <c r="C32" i="129"/>
  <c r="F31" i="129"/>
  <c r="E31" i="129"/>
  <c r="F30" i="129"/>
  <c r="E30" i="129"/>
  <c r="G29" i="129"/>
  <c r="F29" i="129"/>
  <c r="E29" i="129"/>
  <c r="F28" i="129"/>
  <c r="E28" i="129"/>
  <c r="D26" i="129"/>
  <c r="C26" i="129"/>
  <c r="F25" i="129" s="1"/>
  <c r="E25" i="129"/>
  <c r="F24" i="129"/>
  <c r="E24" i="129"/>
  <c r="F23" i="129"/>
  <c r="E23" i="129"/>
  <c r="F22" i="129"/>
  <c r="E22" i="129"/>
  <c r="D20" i="129"/>
  <c r="C20" i="129"/>
  <c r="E20" i="129" s="1"/>
  <c r="G19" i="129"/>
  <c r="E19" i="129"/>
  <c r="G18" i="129"/>
  <c r="E18" i="129"/>
  <c r="G17" i="129"/>
  <c r="E17" i="129"/>
  <c r="G16" i="129"/>
  <c r="E16" i="129"/>
  <c r="D14" i="129"/>
  <c r="C14" i="129"/>
  <c r="F13" i="129"/>
  <c r="E13" i="129"/>
  <c r="F12" i="129"/>
  <c r="E12" i="129"/>
  <c r="F11" i="129"/>
  <c r="E11" i="129"/>
  <c r="F10" i="129"/>
  <c r="E10" i="129"/>
  <c r="E6" i="129"/>
  <c r="C78" i="130"/>
  <c r="E76" i="130"/>
  <c r="E75" i="130"/>
  <c r="E72" i="130"/>
  <c r="D68" i="130"/>
  <c r="E67" i="130"/>
  <c r="D66" i="130"/>
  <c r="C66" i="130"/>
  <c r="C68" i="130" s="1"/>
  <c r="G65" i="130"/>
  <c r="E65" i="130"/>
  <c r="G64" i="130"/>
  <c r="E64" i="130"/>
  <c r="G63" i="130"/>
  <c r="E63" i="130"/>
  <c r="G62" i="130"/>
  <c r="E62" i="130"/>
  <c r="E60" i="130"/>
  <c r="E59" i="130"/>
  <c r="D57" i="130"/>
  <c r="C57" i="130"/>
  <c r="F56" i="130" s="1"/>
  <c r="E56" i="130"/>
  <c r="F55" i="130"/>
  <c r="E55" i="130"/>
  <c r="F54" i="130"/>
  <c r="E54" i="130"/>
  <c r="F53" i="130"/>
  <c r="E53" i="130"/>
  <c r="E50" i="130"/>
  <c r="H49" i="130" s="1"/>
  <c r="D50" i="130"/>
  <c r="C50" i="130"/>
  <c r="G49" i="130"/>
  <c r="E49" i="130"/>
  <c r="H48" i="130"/>
  <c r="G48" i="130"/>
  <c r="E48" i="130"/>
  <c r="G47" i="130"/>
  <c r="E47" i="130"/>
  <c r="H47" i="130" s="1"/>
  <c r="G46" i="130"/>
  <c r="E46" i="130"/>
  <c r="H46" i="130" s="1"/>
  <c r="D43" i="130"/>
  <c r="C43" i="130"/>
  <c r="F42" i="130"/>
  <c r="E42" i="130"/>
  <c r="F41" i="130"/>
  <c r="E41" i="130"/>
  <c r="F40" i="130"/>
  <c r="E40" i="130"/>
  <c r="F39" i="130"/>
  <c r="E39" i="130"/>
  <c r="E34" i="130"/>
  <c r="C33" i="130"/>
  <c r="D32" i="130"/>
  <c r="C32" i="130"/>
  <c r="E31" i="130"/>
  <c r="E30" i="130"/>
  <c r="E29" i="130"/>
  <c r="G28" i="130"/>
  <c r="E28" i="130"/>
  <c r="E26" i="130"/>
  <c r="D26" i="130"/>
  <c r="C26" i="130"/>
  <c r="G25" i="130"/>
  <c r="E25" i="130"/>
  <c r="H25" i="130" s="1"/>
  <c r="G24" i="130"/>
  <c r="E24" i="130"/>
  <c r="G23" i="130"/>
  <c r="E23" i="130"/>
  <c r="H23" i="130" s="1"/>
  <c r="G22" i="130"/>
  <c r="E22" i="130"/>
  <c r="D20" i="130"/>
  <c r="C20" i="130"/>
  <c r="F19" i="130"/>
  <c r="E19" i="130"/>
  <c r="F18" i="130"/>
  <c r="E18" i="130"/>
  <c r="F17" i="130"/>
  <c r="E17" i="130"/>
  <c r="F16" i="130"/>
  <c r="E16" i="130"/>
  <c r="E14" i="130"/>
  <c r="D14" i="130"/>
  <c r="G13" i="130" s="1"/>
  <c r="C14" i="130"/>
  <c r="F13" i="130"/>
  <c r="E13" i="130"/>
  <c r="G12" i="130"/>
  <c r="E12" i="130"/>
  <c r="G11" i="130"/>
  <c r="F11" i="130"/>
  <c r="E11" i="130"/>
  <c r="G10" i="130"/>
  <c r="E10" i="130"/>
  <c r="H10" i="130" s="1"/>
  <c r="E6" i="130"/>
  <c r="E76" i="131"/>
  <c r="E75" i="131"/>
  <c r="E72" i="131"/>
  <c r="C70" i="131"/>
  <c r="C74" i="131" s="1"/>
  <c r="C93" i="131" s="1"/>
  <c r="C68" i="131"/>
  <c r="E67" i="131"/>
  <c r="E66" i="131"/>
  <c r="D66" i="131"/>
  <c r="C66" i="131"/>
  <c r="G65" i="131"/>
  <c r="F65" i="131"/>
  <c r="E65" i="131"/>
  <c r="G64" i="131"/>
  <c r="F64" i="131"/>
  <c r="E64" i="131"/>
  <c r="G63" i="131"/>
  <c r="F63" i="131"/>
  <c r="E63" i="131"/>
  <c r="G62" i="131"/>
  <c r="F62" i="131"/>
  <c r="E62" i="131"/>
  <c r="E60" i="131"/>
  <c r="E59" i="131"/>
  <c r="E57" i="131"/>
  <c r="D57" i="131"/>
  <c r="C57" i="131"/>
  <c r="H56" i="131"/>
  <c r="G56" i="131"/>
  <c r="E56" i="131"/>
  <c r="G55" i="131"/>
  <c r="E55" i="131"/>
  <c r="H55" i="131" s="1"/>
  <c r="G54" i="131"/>
  <c r="E54" i="131"/>
  <c r="H54" i="131" s="1"/>
  <c r="H53" i="131"/>
  <c r="G53" i="131"/>
  <c r="E53" i="131"/>
  <c r="E50" i="131"/>
  <c r="D50" i="131"/>
  <c r="C50" i="131"/>
  <c r="G49" i="131"/>
  <c r="F49" i="131"/>
  <c r="E49" i="131"/>
  <c r="G48" i="131"/>
  <c r="F48" i="131"/>
  <c r="E48" i="131"/>
  <c r="G47" i="131"/>
  <c r="F47" i="131"/>
  <c r="E47" i="131"/>
  <c r="G46" i="131"/>
  <c r="F46" i="131"/>
  <c r="E46" i="131"/>
  <c r="D43" i="131"/>
  <c r="G42" i="131" s="1"/>
  <c r="C43" i="131"/>
  <c r="C78" i="131" s="1"/>
  <c r="E42" i="131"/>
  <c r="F41" i="131"/>
  <c r="E41" i="131"/>
  <c r="F40" i="131"/>
  <c r="E40" i="131"/>
  <c r="F39" i="131"/>
  <c r="E39" i="131"/>
  <c r="E34" i="131"/>
  <c r="C33" i="131"/>
  <c r="D32" i="131"/>
  <c r="C32" i="131"/>
  <c r="E32" i="131" s="1"/>
  <c r="H30" i="131" s="1"/>
  <c r="G31" i="131"/>
  <c r="E31" i="131"/>
  <c r="H31" i="131" s="1"/>
  <c r="G30" i="131"/>
  <c r="E30" i="131"/>
  <c r="H29" i="131"/>
  <c r="G29" i="131"/>
  <c r="E29" i="131"/>
  <c r="G28" i="131"/>
  <c r="E28" i="131"/>
  <c r="H28" i="131" s="1"/>
  <c r="E26" i="131"/>
  <c r="D26" i="131"/>
  <c r="C26" i="131"/>
  <c r="G25" i="131"/>
  <c r="F25" i="131"/>
  <c r="E25" i="131"/>
  <c r="G24" i="131"/>
  <c r="F24" i="131"/>
  <c r="E24" i="131"/>
  <c r="G23" i="131"/>
  <c r="F23" i="131"/>
  <c r="E23" i="131"/>
  <c r="G22" i="131"/>
  <c r="F22" i="131"/>
  <c r="E22" i="131"/>
  <c r="D20" i="131"/>
  <c r="G19" i="131" s="1"/>
  <c r="C20" i="131"/>
  <c r="F19" i="131"/>
  <c r="E19" i="131"/>
  <c r="F18" i="131"/>
  <c r="E18" i="131"/>
  <c r="G17" i="131"/>
  <c r="F17" i="131"/>
  <c r="E17" i="131"/>
  <c r="F16" i="131"/>
  <c r="E16" i="131"/>
  <c r="D14" i="131"/>
  <c r="C14" i="131"/>
  <c r="F13" i="131" s="1"/>
  <c r="E13" i="131"/>
  <c r="F12" i="131"/>
  <c r="E12" i="131"/>
  <c r="F11" i="131"/>
  <c r="E11" i="131"/>
  <c r="F10" i="131"/>
  <c r="E10" i="131"/>
  <c r="E6" i="131"/>
  <c r="E76" i="132"/>
  <c r="E75" i="132"/>
  <c r="E72" i="132"/>
  <c r="D68" i="132"/>
  <c r="E67" i="132"/>
  <c r="E66" i="132"/>
  <c r="D66" i="132"/>
  <c r="C66" i="132"/>
  <c r="G65" i="132"/>
  <c r="F65" i="132"/>
  <c r="E65" i="132"/>
  <c r="G64" i="132"/>
  <c r="E64" i="132"/>
  <c r="G63" i="132"/>
  <c r="E63" i="132"/>
  <c r="G62" i="132"/>
  <c r="E62" i="132"/>
  <c r="E60" i="132"/>
  <c r="E59" i="132"/>
  <c r="D57" i="132"/>
  <c r="C57" i="132"/>
  <c r="F56" i="132"/>
  <c r="E56" i="132"/>
  <c r="F55" i="132"/>
  <c r="E55" i="132"/>
  <c r="F54" i="132"/>
  <c r="E54" i="132"/>
  <c r="F53" i="132"/>
  <c r="E53" i="132"/>
  <c r="E50" i="132"/>
  <c r="D50" i="132"/>
  <c r="C50" i="132"/>
  <c r="G49" i="132"/>
  <c r="F49" i="132"/>
  <c r="E49" i="132"/>
  <c r="G48" i="132"/>
  <c r="E48" i="132"/>
  <c r="H48" i="132" s="1"/>
  <c r="G47" i="132"/>
  <c r="F47" i="132"/>
  <c r="E47" i="132"/>
  <c r="G46" i="132"/>
  <c r="E46" i="132"/>
  <c r="H46" i="132" s="1"/>
  <c r="D43" i="132"/>
  <c r="C43" i="132"/>
  <c r="F42" i="132"/>
  <c r="E42" i="132"/>
  <c r="E41" i="132"/>
  <c r="F40" i="132"/>
  <c r="E40" i="132"/>
  <c r="E39" i="132"/>
  <c r="E34" i="132"/>
  <c r="E32" i="132"/>
  <c r="D32" i="132"/>
  <c r="C32" i="132"/>
  <c r="G31" i="132"/>
  <c r="F31" i="132"/>
  <c r="E31" i="132"/>
  <c r="G30" i="132"/>
  <c r="F30" i="132"/>
  <c r="E30" i="132"/>
  <c r="G29" i="132"/>
  <c r="F29" i="132"/>
  <c r="E29" i="132"/>
  <c r="G28" i="132"/>
  <c r="F28" i="132"/>
  <c r="E28" i="132"/>
  <c r="D26" i="132"/>
  <c r="C26" i="132"/>
  <c r="F25" i="132" s="1"/>
  <c r="G25" i="132"/>
  <c r="E25" i="132"/>
  <c r="F24" i="132"/>
  <c r="E24" i="132"/>
  <c r="G23" i="132"/>
  <c r="F23" i="132"/>
  <c r="E23" i="132"/>
  <c r="F22" i="132"/>
  <c r="E22" i="132"/>
  <c r="D20" i="132"/>
  <c r="C20" i="132"/>
  <c r="F19" i="132"/>
  <c r="E19" i="132"/>
  <c r="F18" i="132"/>
  <c r="E18" i="132"/>
  <c r="F17" i="132"/>
  <c r="E17" i="132"/>
  <c r="F16" i="132"/>
  <c r="E16" i="132"/>
  <c r="E14" i="132"/>
  <c r="H11" i="132" s="1"/>
  <c r="D14" i="132"/>
  <c r="C14" i="132"/>
  <c r="G13" i="132"/>
  <c r="E13" i="132"/>
  <c r="H13" i="132" s="1"/>
  <c r="G12" i="132"/>
  <c r="E12" i="132"/>
  <c r="H12" i="132" s="1"/>
  <c r="G11" i="132"/>
  <c r="E11" i="132"/>
  <c r="G10" i="132"/>
  <c r="E10" i="132"/>
  <c r="H10" i="132" s="1"/>
  <c r="E6" i="132"/>
  <c r="E76" i="133"/>
  <c r="E75" i="133"/>
  <c r="E72" i="133"/>
  <c r="C68" i="133"/>
  <c r="E67" i="133"/>
  <c r="D66" i="133"/>
  <c r="C66" i="133"/>
  <c r="F65" i="133"/>
  <c r="E65" i="133"/>
  <c r="F64" i="133"/>
  <c r="E64" i="133"/>
  <c r="F63" i="133"/>
  <c r="E63" i="133"/>
  <c r="F62" i="133"/>
  <c r="E62" i="133"/>
  <c r="E60" i="133"/>
  <c r="E59" i="133"/>
  <c r="E57" i="133"/>
  <c r="D57" i="133"/>
  <c r="C57" i="133"/>
  <c r="G56" i="133"/>
  <c r="E56" i="133"/>
  <c r="H56" i="133" s="1"/>
  <c r="G55" i="133"/>
  <c r="E55" i="133"/>
  <c r="G54" i="133"/>
  <c r="E54" i="133"/>
  <c r="H54" i="133" s="1"/>
  <c r="G53" i="133"/>
  <c r="E53" i="133"/>
  <c r="D50" i="133"/>
  <c r="C50" i="133"/>
  <c r="F49" i="133"/>
  <c r="E49" i="133"/>
  <c r="F48" i="133"/>
  <c r="E48" i="133"/>
  <c r="F47" i="133"/>
  <c r="E47" i="133"/>
  <c r="F46" i="133"/>
  <c r="E46" i="133"/>
  <c r="E43" i="133"/>
  <c r="D43" i="133"/>
  <c r="C43" i="133"/>
  <c r="G42" i="133"/>
  <c r="E42" i="133"/>
  <c r="H42" i="133" s="1"/>
  <c r="G41" i="133"/>
  <c r="E41" i="133"/>
  <c r="G40" i="133"/>
  <c r="E40" i="133"/>
  <c r="H40" i="133" s="1"/>
  <c r="G39" i="133"/>
  <c r="E39" i="133"/>
  <c r="E34" i="133"/>
  <c r="E32" i="133"/>
  <c r="D32" i="133"/>
  <c r="C32" i="133"/>
  <c r="G31" i="133"/>
  <c r="E31" i="133"/>
  <c r="H31" i="133" s="1"/>
  <c r="G30" i="133"/>
  <c r="E30" i="133"/>
  <c r="G29" i="133"/>
  <c r="E29" i="133"/>
  <c r="H29" i="133" s="1"/>
  <c r="G28" i="133"/>
  <c r="E28" i="133"/>
  <c r="D26" i="133"/>
  <c r="C26" i="133"/>
  <c r="F25" i="133"/>
  <c r="E25" i="133"/>
  <c r="F24" i="133"/>
  <c r="E24" i="133"/>
  <c r="F23" i="133"/>
  <c r="E23" i="133"/>
  <c r="F22" i="133"/>
  <c r="E22" i="133"/>
  <c r="E20" i="133"/>
  <c r="D20" i="133"/>
  <c r="C20" i="133"/>
  <c r="G19" i="133"/>
  <c r="E19" i="133"/>
  <c r="H19" i="133" s="1"/>
  <c r="G18" i="133"/>
  <c r="E18" i="133"/>
  <c r="G17" i="133"/>
  <c r="E17" i="133"/>
  <c r="H17" i="133" s="1"/>
  <c r="G16" i="133"/>
  <c r="E16" i="133"/>
  <c r="D14" i="133"/>
  <c r="C14" i="133"/>
  <c r="F13" i="133"/>
  <c r="E13" i="133"/>
  <c r="F12" i="133"/>
  <c r="E12" i="133"/>
  <c r="F11" i="133"/>
  <c r="E11" i="133"/>
  <c r="F10" i="133"/>
  <c r="E10" i="133"/>
  <c r="E6" i="133"/>
  <c r="E76" i="23"/>
  <c r="E75" i="23"/>
  <c r="E72" i="23"/>
  <c r="D68" i="23"/>
  <c r="E67" i="23"/>
  <c r="D66" i="23"/>
  <c r="C66" i="23"/>
  <c r="E66" i="23" s="1"/>
  <c r="G65" i="23"/>
  <c r="E65" i="23"/>
  <c r="G64" i="23"/>
  <c r="E64" i="23"/>
  <c r="G63" i="23"/>
  <c r="E63" i="23"/>
  <c r="G62" i="23"/>
  <c r="E62" i="23"/>
  <c r="E60" i="23"/>
  <c r="E59" i="23"/>
  <c r="D57" i="23"/>
  <c r="C57" i="23"/>
  <c r="F56" i="23"/>
  <c r="E56" i="23"/>
  <c r="F55" i="23"/>
  <c r="E55" i="23"/>
  <c r="F54" i="23"/>
  <c r="E54" i="23"/>
  <c r="F53" i="23"/>
  <c r="E53" i="23"/>
  <c r="D50" i="23"/>
  <c r="C50" i="23"/>
  <c r="E50" i="23" s="1"/>
  <c r="G49" i="23"/>
  <c r="E49" i="23"/>
  <c r="G48" i="23"/>
  <c r="E48" i="23"/>
  <c r="G47" i="23"/>
  <c r="E47" i="23"/>
  <c r="G46" i="23"/>
  <c r="E46" i="23"/>
  <c r="D43" i="23"/>
  <c r="C43" i="23"/>
  <c r="F42" i="23"/>
  <c r="E42" i="23"/>
  <c r="F41" i="23"/>
  <c r="E41" i="23"/>
  <c r="F40" i="23"/>
  <c r="E40" i="23"/>
  <c r="F39" i="23"/>
  <c r="E39" i="23"/>
  <c r="E34" i="23"/>
  <c r="D32" i="23"/>
  <c r="C32" i="23"/>
  <c r="F31" i="23"/>
  <c r="E31" i="23"/>
  <c r="F30" i="23"/>
  <c r="E30" i="23"/>
  <c r="F29" i="23"/>
  <c r="E29" i="23"/>
  <c r="F28" i="23"/>
  <c r="E28" i="23"/>
  <c r="D26" i="23"/>
  <c r="C26" i="23"/>
  <c r="E26" i="23" s="1"/>
  <c r="G25" i="23"/>
  <c r="E25" i="23"/>
  <c r="G24" i="23"/>
  <c r="E24" i="23"/>
  <c r="G23" i="23"/>
  <c r="E23" i="23"/>
  <c r="G22" i="23"/>
  <c r="E22" i="23"/>
  <c r="D20" i="23"/>
  <c r="C20" i="23"/>
  <c r="F19" i="23"/>
  <c r="E19" i="23"/>
  <c r="F18" i="23"/>
  <c r="E18" i="23"/>
  <c r="F17" i="23"/>
  <c r="E17" i="23"/>
  <c r="F16" i="23"/>
  <c r="E16" i="23"/>
  <c r="D14" i="23"/>
  <c r="C14" i="23"/>
  <c r="G13" i="23"/>
  <c r="E13" i="23"/>
  <c r="G12" i="23"/>
  <c r="E12" i="23"/>
  <c r="G11" i="23"/>
  <c r="E11" i="23"/>
  <c r="G10" i="23"/>
  <c r="E10" i="23"/>
  <c r="E6" i="23"/>
  <c r="E76" i="24"/>
  <c r="E75" i="24"/>
  <c r="E72" i="24"/>
  <c r="C68" i="24"/>
  <c r="C79" i="24" s="1"/>
  <c r="E67" i="24"/>
  <c r="D66" i="24"/>
  <c r="C66" i="24"/>
  <c r="F65" i="24"/>
  <c r="E65" i="24"/>
  <c r="F64" i="24"/>
  <c r="E64" i="24"/>
  <c r="F63" i="24"/>
  <c r="E63" i="24"/>
  <c r="F62" i="24"/>
  <c r="E62" i="24"/>
  <c r="E60" i="24"/>
  <c r="E59" i="24"/>
  <c r="E57" i="24"/>
  <c r="D57" i="24"/>
  <c r="C57" i="24"/>
  <c r="G56" i="24"/>
  <c r="E56" i="24"/>
  <c r="H56" i="24" s="1"/>
  <c r="G55" i="24"/>
  <c r="E55" i="24"/>
  <c r="G54" i="24"/>
  <c r="E54" i="24"/>
  <c r="H54" i="24" s="1"/>
  <c r="G53" i="24"/>
  <c r="E53" i="24"/>
  <c r="D50" i="24"/>
  <c r="C50" i="24"/>
  <c r="F49" i="24"/>
  <c r="E49" i="24"/>
  <c r="F48" i="24"/>
  <c r="E48" i="24"/>
  <c r="F47" i="24"/>
  <c r="E47" i="24"/>
  <c r="F46" i="24"/>
  <c r="E46" i="24"/>
  <c r="D43" i="24"/>
  <c r="G42" i="24" s="1"/>
  <c r="C43" i="24"/>
  <c r="F42" i="24"/>
  <c r="E42" i="24"/>
  <c r="F41" i="24"/>
  <c r="E41" i="24"/>
  <c r="F40" i="24"/>
  <c r="E40" i="24"/>
  <c r="F39" i="24"/>
  <c r="E39" i="24"/>
  <c r="E34" i="24"/>
  <c r="C33" i="24"/>
  <c r="E32" i="24"/>
  <c r="D32" i="24"/>
  <c r="C32" i="24"/>
  <c r="H31" i="24"/>
  <c r="G31" i="24"/>
  <c r="E31" i="24"/>
  <c r="G30" i="24"/>
  <c r="E30" i="24"/>
  <c r="H30" i="24" s="1"/>
  <c r="G29" i="24"/>
  <c r="E29" i="24"/>
  <c r="H29" i="24" s="1"/>
  <c r="H28" i="24"/>
  <c r="G28" i="24"/>
  <c r="E28" i="24"/>
  <c r="E26" i="24"/>
  <c r="D26" i="24"/>
  <c r="C26" i="24"/>
  <c r="G25" i="24"/>
  <c r="F25" i="24"/>
  <c r="E25" i="24"/>
  <c r="G24" i="24"/>
  <c r="F24" i="24"/>
  <c r="E24" i="24"/>
  <c r="G23" i="24"/>
  <c r="F23" i="24"/>
  <c r="E23" i="24"/>
  <c r="G22" i="24"/>
  <c r="F22" i="24"/>
  <c r="E22" i="24"/>
  <c r="D20" i="24"/>
  <c r="C20" i="24"/>
  <c r="F19" i="24" s="1"/>
  <c r="G19" i="24"/>
  <c r="E19" i="24"/>
  <c r="F18" i="24"/>
  <c r="E18" i="24"/>
  <c r="G17" i="24"/>
  <c r="F17" i="24"/>
  <c r="E17" i="24"/>
  <c r="F16" i="24"/>
  <c r="E16" i="24"/>
  <c r="D14" i="24"/>
  <c r="C14" i="24"/>
  <c r="F13" i="24"/>
  <c r="E13" i="24"/>
  <c r="F12" i="24"/>
  <c r="E12" i="24"/>
  <c r="F11" i="24"/>
  <c r="E11" i="24"/>
  <c r="F10" i="24"/>
  <c r="E10" i="24"/>
  <c r="E6" i="24"/>
  <c r="D79" i="25"/>
  <c r="E76" i="25"/>
  <c r="E75" i="25"/>
  <c r="E72" i="25"/>
  <c r="D68" i="25"/>
  <c r="E67" i="25"/>
  <c r="D66" i="25"/>
  <c r="C66" i="25"/>
  <c r="E66" i="25" s="1"/>
  <c r="F65" i="25"/>
  <c r="E65" i="25"/>
  <c r="G64" i="25"/>
  <c r="E64" i="25"/>
  <c r="G63" i="25"/>
  <c r="E63" i="25"/>
  <c r="G62" i="25"/>
  <c r="E62" i="25"/>
  <c r="H62" i="25" s="1"/>
  <c r="E60" i="25"/>
  <c r="E59" i="25"/>
  <c r="D57" i="25"/>
  <c r="C57" i="25"/>
  <c r="F56" i="25"/>
  <c r="E56" i="25"/>
  <c r="F55" i="25"/>
  <c r="E55" i="25"/>
  <c r="F54" i="25"/>
  <c r="E54" i="25"/>
  <c r="F53" i="25"/>
  <c r="E53" i="25"/>
  <c r="D50" i="25"/>
  <c r="G49" i="25" s="1"/>
  <c r="C50" i="25"/>
  <c r="E50" i="25" s="1"/>
  <c r="F49" i="25"/>
  <c r="E49" i="25"/>
  <c r="G48" i="25"/>
  <c r="E48" i="25"/>
  <c r="G47" i="25"/>
  <c r="E47" i="25"/>
  <c r="G46" i="25"/>
  <c r="E46" i="25"/>
  <c r="H46" i="25" s="1"/>
  <c r="D43" i="25"/>
  <c r="C43" i="25"/>
  <c r="E42" i="25"/>
  <c r="E41" i="25"/>
  <c r="E40" i="25"/>
  <c r="E39" i="25"/>
  <c r="E34" i="25"/>
  <c r="E32" i="25"/>
  <c r="D32" i="25"/>
  <c r="C32" i="25"/>
  <c r="G31" i="25"/>
  <c r="F31" i="25"/>
  <c r="E31" i="25"/>
  <c r="G30" i="25"/>
  <c r="F30" i="25"/>
  <c r="E30" i="25"/>
  <c r="G29" i="25"/>
  <c r="F29" i="25"/>
  <c r="E29" i="25"/>
  <c r="G28" i="25"/>
  <c r="F28" i="25"/>
  <c r="E28" i="25"/>
  <c r="D26" i="25"/>
  <c r="C26" i="25"/>
  <c r="G25" i="25"/>
  <c r="F25" i="25"/>
  <c r="E25" i="25"/>
  <c r="F24" i="25"/>
  <c r="E24" i="25"/>
  <c r="G23" i="25"/>
  <c r="F23" i="25"/>
  <c r="E23" i="25"/>
  <c r="F22" i="25"/>
  <c r="E22" i="25"/>
  <c r="D20" i="25"/>
  <c r="C20" i="25"/>
  <c r="F19" i="25" s="1"/>
  <c r="E19" i="25"/>
  <c r="F18" i="25"/>
  <c r="E18" i="25"/>
  <c r="F17" i="25"/>
  <c r="E17" i="25"/>
  <c r="F16" i="25"/>
  <c r="E16" i="25"/>
  <c r="E14" i="25"/>
  <c r="H13" i="25" s="1"/>
  <c r="D14" i="25"/>
  <c r="C14" i="25"/>
  <c r="G13" i="25"/>
  <c r="E13" i="25"/>
  <c r="G12" i="25"/>
  <c r="E12" i="25"/>
  <c r="G11" i="25"/>
  <c r="E11" i="25"/>
  <c r="G10" i="25"/>
  <c r="E10" i="25"/>
  <c r="H10" i="25" s="1"/>
  <c r="E6" i="25"/>
  <c r="E76" i="8"/>
  <c r="E75" i="8"/>
  <c r="E72" i="8"/>
  <c r="E67" i="8"/>
  <c r="D66" i="8"/>
  <c r="C66" i="8"/>
  <c r="C68" i="8" s="1"/>
  <c r="E65" i="8"/>
  <c r="F64" i="8"/>
  <c r="E64" i="8"/>
  <c r="F63" i="8"/>
  <c r="E63" i="8"/>
  <c r="F62" i="8"/>
  <c r="E62" i="8"/>
  <c r="E60" i="8"/>
  <c r="E59" i="8"/>
  <c r="E57" i="8"/>
  <c r="D57" i="8"/>
  <c r="G56" i="8" s="1"/>
  <c r="C57" i="8"/>
  <c r="F56" i="8"/>
  <c r="E56" i="8"/>
  <c r="G55" i="8"/>
  <c r="E55" i="8"/>
  <c r="G54" i="8"/>
  <c r="F54" i="8"/>
  <c r="E54" i="8"/>
  <c r="G53" i="8"/>
  <c r="E53" i="8"/>
  <c r="H53" i="8" s="1"/>
  <c r="D50" i="8"/>
  <c r="C50" i="8"/>
  <c r="E49" i="8"/>
  <c r="E48" i="8"/>
  <c r="E47" i="8"/>
  <c r="E46" i="8"/>
  <c r="E43" i="8"/>
  <c r="D43" i="8"/>
  <c r="C43" i="8"/>
  <c r="H42" i="8"/>
  <c r="G42" i="8"/>
  <c r="E42" i="8"/>
  <c r="G41" i="8"/>
  <c r="E41" i="8"/>
  <c r="H41" i="8" s="1"/>
  <c r="G40" i="8"/>
  <c r="E40" i="8"/>
  <c r="H40" i="8" s="1"/>
  <c r="H39" i="8"/>
  <c r="G39" i="8"/>
  <c r="E39" i="8"/>
  <c r="E34" i="8"/>
  <c r="D32" i="8"/>
  <c r="G31" i="8" s="1"/>
  <c r="C32" i="8"/>
  <c r="F31" i="8"/>
  <c r="E31" i="8"/>
  <c r="F30" i="8"/>
  <c r="E30" i="8"/>
  <c r="F29" i="8"/>
  <c r="E29" i="8"/>
  <c r="F28" i="8"/>
  <c r="E28" i="8"/>
  <c r="D26" i="8"/>
  <c r="C26" i="8"/>
  <c r="F25" i="8" s="1"/>
  <c r="E25" i="8"/>
  <c r="F24" i="8"/>
  <c r="E24" i="8"/>
  <c r="F23" i="8"/>
  <c r="E23" i="8"/>
  <c r="F22" i="8"/>
  <c r="E22" i="8"/>
  <c r="D20" i="8"/>
  <c r="C20" i="8"/>
  <c r="E20" i="8" s="1"/>
  <c r="G19" i="8"/>
  <c r="E19" i="8"/>
  <c r="G18" i="8"/>
  <c r="E18" i="8"/>
  <c r="H18" i="8" s="1"/>
  <c r="G17" i="8"/>
  <c r="E17" i="8"/>
  <c r="G16" i="8"/>
  <c r="E16" i="8"/>
  <c r="D14" i="8"/>
  <c r="C14" i="8"/>
  <c r="F13" i="8"/>
  <c r="E13" i="8"/>
  <c r="F12" i="8"/>
  <c r="E12" i="8"/>
  <c r="F11" i="8"/>
  <c r="E11" i="8"/>
  <c r="F10" i="8"/>
  <c r="E10" i="8"/>
  <c r="E6" i="8"/>
  <c r="E76" i="7"/>
  <c r="E75" i="7"/>
  <c r="E72" i="7"/>
  <c r="C68" i="7"/>
  <c r="E67" i="7"/>
  <c r="D66" i="7"/>
  <c r="C66" i="7"/>
  <c r="F65" i="7"/>
  <c r="E65" i="7"/>
  <c r="F64" i="7"/>
  <c r="E64" i="7"/>
  <c r="F63" i="7"/>
  <c r="E63" i="7"/>
  <c r="F62" i="7"/>
  <c r="E62" i="7"/>
  <c r="E60" i="7"/>
  <c r="E59" i="7"/>
  <c r="E57" i="7"/>
  <c r="D57" i="7"/>
  <c r="C57" i="7"/>
  <c r="G56" i="7"/>
  <c r="E56" i="7"/>
  <c r="H56" i="7" s="1"/>
  <c r="G55" i="7"/>
  <c r="E55" i="7"/>
  <c r="G54" i="7"/>
  <c r="E54" i="7"/>
  <c r="H54" i="7" s="1"/>
  <c r="G53" i="7"/>
  <c r="E53" i="7"/>
  <c r="D50" i="7"/>
  <c r="C50" i="7"/>
  <c r="F49" i="7"/>
  <c r="E49" i="7"/>
  <c r="F48" i="7"/>
  <c r="E48" i="7"/>
  <c r="F47" i="7"/>
  <c r="E47" i="7"/>
  <c r="F46" i="7"/>
  <c r="E46" i="7"/>
  <c r="D43" i="7"/>
  <c r="C43" i="7"/>
  <c r="G42" i="7"/>
  <c r="E42" i="7"/>
  <c r="G41" i="7"/>
  <c r="E41" i="7"/>
  <c r="G40" i="7"/>
  <c r="E40" i="7"/>
  <c r="G39" i="7"/>
  <c r="E39" i="7"/>
  <c r="E34" i="7"/>
  <c r="D32" i="7"/>
  <c r="C32" i="7"/>
  <c r="E32" i="7" s="1"/>
  <c r="G31" i="7"/>
  <c r="E31" i="7"/>
  <c r="G30" i="7"/>
  <c r="E30" i="7"/>
  <c r="G29" i="7"/>
  <c r="E29" i="7"/>
  <c r="G28" i="7"/>
  <c r="E28" i="7"/>
  <c r="D26" i="7"/>
  <c r="C26" i="7"/>
  <c r="F25" i="7"/>
  <c r="E25" i="7"/>
  <c r="F24" i="7"/>
  <c r="E24" i="7"/>
  <c r="F23" i="7"/>
  <c r="E23" i="7"/>
  <c r="F22" i="7"/>
  <c r="E22" i="7"/>
  <c r="E20" i="7"/>
  <c r="D20" i="7"/>
  <c r="C20" i="7"/>
  <c r="G19" i="7"/>
  <c r="E19" i="7"/>
  <c r="H19" i="7" s="1"/>
  <c r="G18" i="7"/>
  <c r="E18" i="7"/>
  <c r="G17" i="7"/>
  <c r="E17" i="7"/>
  <c r="H17" i="7" s="1"/>
  <c r="G16" i="7"/>
  <c r="E16" i="7"/>
  <c r="D14" i="7"/>
  <c r="C14" i="7"/>
  <c r="F13" i="7"/>
  <c r="E13" i="7"/>
  <c r="F12" i="7"/>
  <c r="E12" i="7"/>
  <c r="F11" i="7"/>
  <c r="E11" i="7"/>
  <c r="F10" i="7"/>
  <c r="E10" i="7"/>
  <c r="E6" i="7"/>
  <c r="E76" i="6"/>
  <c r="E75" i="6"/>
  <c r="E72" i="6"/>
  <c r="D68" i="6"/>
  <c r="E67" i="6"/>
  <c r="D66" i="6"/>
  <c r="C66" i="6"/>
  <c r="E66" i="6" s="1"/>
  <c r="G65" i="6"/>
  <c r="E65" i="6"/>
  <c r="G64" i="6"/>
  <c r="E64" i="6"/>
  <c r="G63" i="6"/>
  <c r="E63" i="6"/>
  <c r="G62" i="6"/>
  <c r="E62" i="6"/>
  <c r="E60" i="6"/>
  <c r="E59" i="6"/>
  <c r="D57" i="6"/>
  <c r="C57" i="6"/>
  <c r="F56" i="6"/>
  <c r="E56" i="6"/>
  <c r="F55" i="6"/>
  <c r="E55" i="6"/>
  <c r="F54" i="6"/>
  <c r="E54" i="6"/>
  <c r="F53" i="6"/>
  <c r="E53" i="6"/>
  <c r="D50" i="6"/>
  <c r="C50" i="6"/>
  <c r="E50" i="6" s="1"/>
  <c r="G49" i="6"/>
  <c r="E49" i="6"/>
  <c r="G48" i="6"/>
  <c r="E48" i="6"/>
  <c r="G47" i="6"/>
  <c r="E47" i="6"/>
  <c r="G46" i="6"/>
  <c r="E46" i="6"/>
  <c r="D43" i="6"/>
  <c r="C43" i="6"/>
  <c r="F42" i="6"/>
  <c r="E42" i="6"/>
  <c r="F41" i="6"/>
  <c r="E41" i="6"/>
  <c r="F40" i="6"/>
  <c r="E40" i="6"/>
  <c r="F39" i="6"/>
  <c r="E39" i="6"/>
  <c r="E34" i="6"/>
  <c r="D32" i="6"/>
  <c r="C32" i="6"/>
  <c r="F31" i="6"/>
  <c r="E31" i="6"/>
  <c r="F30" i="6"/>
  <c r="E30" i="6"/>
  <c r="F29" i="6"/>
  <c r="E29" i="6"/>
  <c r="F28" i="6"/>
  <c r="E28" i="6"/>
  <c r="E26" i="6"/>
  <c r="D26" i="6"/>
  <c r="C26" i="6"/>
  <c r="G25" i="6"/>
  <c r="E25" i="6"/>
  <c r="H25" i="6" s="1"/>
  <c r="G24" i="6"/>
  <c r="F24" i="6"/>
  <c r="E24" i="6"/>
  <c r="G23" i="6"/>
  <c r="E23" i="6"/>
  <c r="H23" i="6" s="1"/>
  <c r="G22" i="6"/>
  <c r="F22" i="6"/>
  <c r="E22" i="6"/>
  <c r="D20" i="6"/>
  <c r="C20" i="6"/>
  <c r="F19" i="6" s="1"/>
  <c r="E19" i="6"/>
  <c r="F18" i="6"/>
  <c r="E18" i="6"/>
  <c r="F17" i="6"/>
  <c r="E17" i="6"/>
  <c r="F16" i="6"/>
  <c r="E16" i="6"/>
  <c r="E14" i="6"/>
  <c r="H13" i="6" s="1"/>
  <c r="D14" i="6"/>
  <c r="C14" i="6"/>
  <c r="G13" i="6"/>
  <c r="E13" i="6"/>
  <c r="H12" i="6"/>
  <c r="G12" i="6"/>
  <c r="E12" i="6"/>
  <c r="G11" i="6"/>
  <c r="E11" i="6"/>
  <c r="H11" i="6" s="1"/>
  <c r="G10" i="6"/>
  <c r="E10" i="6"/>
  <c r="H10" i="6" s="1"/>
  <c r="E6" i="6"/>
  <c r="D83" i="1"/>
  <c r="C79" i="1"/>
  <c r="E76" i="1"/>
  <c r="E75" i="1"/>
  <c r="E72" i="1"/>
  <c r="D68" i="1"/>
  <c r="E67" i="1"/>
  <c r="D66" i="1"/>
  <c r="C66" i="1"/>
  <c r="C68" i="1" s="1"/>
  <c r="E65" i="1"/>
  <c r="F64" i="1"/>
  <c r="E64" i="1"/>
  <c r="F63" i="1"/>
  <c r="E63" i="1"/>
  <c r="F62" i="1"/>
  <c r="E62" i="1"/>
  <c r="E60" i="1"/>
  <c r="E59" i="1"/>
  <c r="D57" i="1"/>
  <c r="G56" i="1" s="1"/>
  <c r="C57" i="1"/>
  <c r="E57" i="1" s="1"/>
  <c r="E56" i="1"/>
  <c r="G55" i="1"/>
  <c r="E55" i="1"/>
  <c r="G54" i="1"/>
  <c r="F54" i="1"/>
  <c r="E54" i="1"/>
  <c r="G53" i="1"/>
  <c r="E53" i="1"/>
  <c r="D50" i="1"/>
  <c r="C50" i="1"/>
  <c r="F49" i="1"/>
  <c r="E49" i="1"/>
  <c r="E48" i="1"/>
  <c r="F47" i="1"/>
  <c r="E47" i="1"/>
  <c r="E46" i="1"/>
  <c r="E43" i="1"/>
  <c r="D43" i="1"/>
  <c r="C43" i="1"/>
  <c r="H42" i="1"/>
  <c r="G42" i="1"/>
  <c r="E42" i="1"/>
  <c r="G41" i="1"/>
  <c r="E41" i="1"/>
  <c r="H41" i="1" s="1"/>
  <c r="G40" i="1"/>
  <c r="E40" i="1"/>
  <c r="H40" i="1" s="1"/>
  <c r="H39" i="1"/>
  <c r="G39" i="1"/>
  <c r="E39" i="1"/>
  <c r="E34" i="1"/>
  <c r="D33" i="1"/>
  <c r="D32" i="1"/>
  <c r="C32" i="1"/>
  <c r="G31" i="1"/>
  <c r="F31" i="1"/>
  <c r="E31" i="1"/>
  <c r="F30" i="1"/>
  <c r="E30" i="1"/>
  <c r="G29" i="1"/>
  <c r="F29" i="1"/>
  <c r="E29" i="1"/>
  <c r="F28" i="1"/>
  <c r="E28" i="1"/>
  <c r="D26" i="1"/>
  <c r="C26" i="1"/>
  <c r="F25" i="1" s="1"/>
  <c r="E25" i="1"/>
  <c r="F24" i="1"/>
  <c r="E24" i="1"/>
  <c r="F23" i="1"/>
  <c r="E23" i="1"/>
  <c r="F22" i="1"/>
  <c r="E22" i="1"/>
  <c r="E20" i="1"/>
  <c r="D20" i="1"/>
  <c r="C20" i="1"/>
  <c r="G19" i="1"/>
  <c r="E19" i="1"/>
  <c r="G18" i="1"/>
  <c r="E18" i="1"/>
  <c r="G17" i="1"/>
  <c r="E17" i="1"/>
  <c r="G16" i="1"/>
  <c r="E16" i="1"/>
  <c r="D14" i="1"/>
  <c r="C14" i="1"/>
  <c r="F13" i="1"/>
  <c r="E13" i="1"/>
  <c r="F12" i="1"/>
  <c r="E12" i="1"/>
  <c r="F11" i="1"/>
  <c r="E11" i="1"/>
  <c r="F10" i="1"/>
  <c r="E10" i="1"/>
  <c r="E6" i="1"/>
  <c r="C78" i="10"/>
  <c r="E76" i="10"/>
  <c r="E75" i="10"/>
  <c r="E72" i="10"/>
  <c r="D68" i="10"/>
  <c r="E67" i="10"/>
  <c r="D66" i="10"/>
  <c r="C66" i="10"/>
  <c r="C68" i="10" s="1"/>
  <c r="G65" i="10"/>
  <c r="E65" i="10"/>
  <c r="G64" i="10"/>
  <c r="E64" i="10"/>
  <c r="G63" i="10"/>
  <c r="E63" i="10"/>
  <c r="G62" i="10"/>
  <c r="E62" i="10"/>
  <c r="E60" i="10"/>
  <c r="E59" i="10"/>
  <c r="D57" i="10"/>
  <c r="C57" i="10"/>
  <c r="F56" i="10" s="1"/>
  <c r="E56" i="10"/>
  <c r="F55" i="10"/>
  <c r="E55" i="10"/>
  <c r="F54" i="10"/>
  <c r="E54" i="10"/>
  <c r="F53" i="10"/>
  <c r="E53" i="10"/>
  <c r="D50" i="10"/>
  <c r="C50" i="10"/>
  <c r="G49" i="10"/>
  <c r="E49" i="10"/>
  <c r="G48" i="10"/>
  <c r="E48" i="10"/>
  <c r="G47" i="10"/>
  <c r="E47" i="10"/>
  <c r="G46" i="10"/>
  <c r="E46" i="10"/>
  <c r="D43" i="10"/>
  <c r="D70" i="10" s="1"/>
  <c r="C43" i="10"/>
  <c r="F42" i="10"/>
  <c r="E42" i="10"/>
  <c r="F41" i="10"/>
  <c r="E41" i="10"/>
  <c r="F40" i="10"/>
  <c r="E40" i="10"/>
  <c r="F39" i="10"/>
  <c r="E39" i="10"/>
  <c r="E34" i="10"/>
  <c r="D32" i="10"/>
  <c r="C32" i="10"/>
  <c r="C33" i="10" s="1"/>
  <c r="E31" i="10"/>
  <c r="E30" i="10"/>
  <c r="E29" i="10"/>
  <c r="E28" i="10"/>
  <c r="E26" i="10"/>
  <c r="D26" i="10"/>
  <c r="C26" i="10"/>
  <c r="H25" i="10"/>
  <c r="G25" i="10"/>
  <c r="E25" i="10"/>
  <c r="G24" i="10"/>
  <c r="E24" i="10"/>
  <c r="H24" i="10" s="1"/>
  <c r="H23" i="10"/>
  <c r="G23" i="10"/>
  <c r="E23" i="10"/>
  <c r="H22" i="10"/>
  <c r="G22" i="10"/>
  <c r="E22" i="10"/>
  <c r="E20" i="10"/>
  <c r="D20" i="10"/>
  <c r="C20" i="10"/>
  <c r="G19" i="10"/>
  <c r="F19" i="10"/>
  <c r="E19" i="10"/>
  <c r="G18" i="10"/>
  <c r="F18" i="10"/>
  <c r="E18" i="10"/>
  <c r="G17" i="10"/>
  <c r="F17" i="10"/>
  <c r="E17" i="10"/>
  <c r="G16" i="10"/>
  <c r="F16" i="10"/>
  <c r="E16" i="10"/>
  <c r="D14" i="10"/>
  <c r="C14" i="10"/>
  <c r="F13" i="10" s="1"/>
  <c r="G13" i="10"/>
  <c r="E13" i="10"/>
  <c r="F12" i="10"/>
  <c r="E12" i="10"/>
  <c r="G11" i="10"/>
  <c r="F11" i="10"/>
  <c r="E11" i="10"/>
  <c r="F10" i="10"/>
  <c r="E10" i="10"/>
  <c r="E6" i="10"/>
  <c r="C78" i="34"/>
  <c r="E76" i="34"/>
  <c r="E75" i="34"/>
  <c r="E72" i="34"/>
  <c r="C68" i="34"/>
  <c r="E67" i="34"/>
  <c r="D66" i="34"/>
  <c r="C66" i="34"/>
  <c r="F65" i="34"/>
  <c r="E65" i="34"/>
  <c r="F64" i="34"/>
  <c r="E64" i="34"/>
  <c r="F63" i="34"/>
  <c r="E63" i="34"/>
  <c r="F62" i="34"/>
  <c r="E62" i="34"/>
  <c r="E60" i="34"/>
  <c r="E59" i="34"/>
  <c r="D57" i="34"/>
  <c r="C57" i="34"/>
  <c r="E57" i="34" s="1"/>
  <c r="G56" i="34"/>
  <c r="E56" i="34"/>
  <c r="G55" i="34"/>
  <c r="E55" i="34"/>
  <c r="G54" i="34"/>
  <c r="E54" i="34"/>
  <c r="G53" i="34"/>
  <c r="E53" i="34"/>
  <c r="D50" i="34"/>
  <c r="C50" i="34"/>
  <c r="F49" i="34"/>
  <c r="E49" i="34"/>
  <c r="F48" i="34"/>
  <c r="E48" i="34"/>
  <c r="F47" i="34"/>
  <c r="E47" i="34"/>
  <c r="F46" i="34"/>
  <c r="E46" i="34"/>
  <c r="E43" i="34"/>
  <c r="D43" i="34"/>
  <c r="C43" i="34"/>
  <c r="G42" i="34"/>
  <c r="F42" i="34"/>
  <c r="E42" i="34"/>
  <c r="G41" i="34"/>
  <c r="E41" i="34"/>
  <c r="G40" i="34"/>
  <c r="E40" i="34"/>
  <c r="G39" i="34"/>
  <c r="E39" i="34"/>
  <c r="E34" i="34"/>
  <c r="D33" i="34"/>
  <c r="D32" i="34"/>
  <c r="C32" i="34"/>
  <c r="E32" i="34" s="1"/>
  <c r="H31" i="34" s="1"/>
  <c r="G31" i="34"/>
  <c r="E31" i="34"/>
  <c r="G30" i="34"/>
  <c r="E30" i="34"/>
  <c r="G29" i="34"/>
  <c r="E29" i="34"/>
  <c r="G28" i="34"/>
  <c r="E28" i="34"/>
  <c r="D26" i="34"/>
  <c r="C26" i="34"/>
  <c r="F25" i="34"/>
  <c r="E25" i="34"/>
  <c r="F24" i="34"/>
  <c r="E24" i="34"/>
  <c r="F23" i="34"/>
  <c r="E23" i="34"/>
  <c r="F22" i="34"/>
  <c r="E22" i="34"/>
  <c r="E20" i="34"/>
  <c r="D20" i="34"/>
  <c r="G19" i="34" s="1"/>
  <c r="C20" i="34"/>
  <c r="F19" i="34"/>
  <c r="E19" i="34"/>
  <c r="G18" i="34"/>
  <c r="E18" i="34"/>
  <c r="G17" i="34"/>
  <c r="F17" i="34"/>
  <c r="E17" i="34"/>
  <c r="G16" i="34"/>
  <c r="E16" i="34"/>
  <c r="H16" i="34" s="1"/>
  <c r="D14" i="34"/>
  <c r="C14" i="34"/>
  <c r="E13" i="34"/>
  <c r="E12" i="34"/>
  <c r="E11" i="34"/>
  <c r="E10" i="34"/>
  <c r="E6" i="34"/>
  <c r="E76" i="26"/>
  <c r="E75" i="26"/>
  <c r="E72" i="26"/>
  <c r="E67" i="26"/>
  <c r="D66" i="26"/>
  <c r="C66" i="26"/>
  <c r="G65" i="26"/>
  <c r="F65" i="26"/>
  <c r="E65" i="26"/>
  <c r="F64" i="26"/>
  <c r="E64" i="26"/>
  <c r="F63" i="26"/>
  <c r="E63" i="26"/>
  <c r="F62" i="26"/>
  <c r="E62" i="26"/>
  <c r="E60" i="26"/>
  <c r="E59" i="26"/>
  <c r="E57" i="26"/>
  <c r="D57" i="26"/>
  <c r="C57" i="26"/>
  <c r="G56" i="26"/>
  <c r="F56" i="26"/>
  <c r="E56" i="26"/>
  <c r="G55" i="26"/>
  <c r="F55" i="26"/>
  <c r="E55" i="26"/>
  <c r="G54" i="26"/>
  <c r="F54" i="26"/>
  <c r="E54" i="26"/>
  <c r="G53" i="26"/>
  <c r="F53" i="26"/>
  <c r="E53" i="26"/>
  <c r="D50" i="26"/>
  <c r="G49" i="26" s="1"/>
  <c r="C50" i="26"/>
  <c r="F49" i="26"/>
  <c r="E49" i="26"/>
  <c r="F48" i="26"/>
  <c r="E48" i="26"/>
  <c r="G47" i="26"/>
  <c r="F47" i="26"/>
  <c r="E47" i="26"/>
  <c r="F46" i="26"/>
  <c r="E46" i="26"/>
  <c r="D43" i="26"/>
  <c r="C43" i="26"/>
  <c r="E42" i="26"/>
  <c r="F41" i="26"/>
  <c r="E41" i="26"/>
  <c r="F40" i="26"/>
  <c r="E40" i="26"/>
  <c r="F39" i="26"/>
  <c r="E39" i="26"/>
  <c r="E34" i="26"/>
  <c r="C33" i="26"/>
  <c r="D32" i="26"/>
  <c r="C32" i="26"/>
  <c r="F31" i="26"/>
  <c r="E31" i="26"/>
  <c r="F30" i="26"/>
  <c r="E30" i="26"/>
  <c r="F29" i="26"/>
  <c r="E29" i="26"/>
  <c r="F28" i="26"/>
  <c r="E28" i="26"/>
  <c r="E26" i="26"/>
  <c r="D26" i="26"/>
  <c r="C26" i="26"/>
  <c r="G25" i="26"/>
  <c r="F25" i="26"/>
  <c r="E25" i="26"/>
  <c r="G24" i="26"/>
  <c r="E24" i="26"/>
  <c r="H24" i="26" s="1"/>
  <c r="G23" i="26"/>
  <c r="F23" i="26"/>
  <c r="E23" i="26"/>
  <c r="G22" i="26"/>
  <c r="E22" i="26"/>
  <c r="H22" i="26" s="1"/>
  <c r="D20" i="26"/>
  <c r="C20" i="26"/>
  <c r="G19" i="26"/>
  <c r="E19" i="26"/>
  <c r="G18" i="26"/>
  <c r="E18" i="26"/>
  <c r="G17" i="26"/>
  <c r="E17" i="26"/>
  <c r="G16" i="26"/>
  <c r="E16" i="26"/>
  <c r="D14" i="26"/>
  <c r="C14" i="26"/>
  <c r="F13" i="26"/>
  <c r="E13" i="26"/>
  <c r="F12" i="26"/>
  <c r="E12" i="26"/>
  <c r="F11" i="26"/>
  <c r="E11" i="26"/>
  <c r="F10" i="26"/>
  <c r="E10" i="26"/>
  <c r="E6" i="26"/>
  <c r="D83" i="27"/>
  <c r="E76" i="27"/>
  <c r="E75" i="27"/>
  <c r="E72" i="27"/>
  <c r="D68" i="27"/>
  <c r="E67" i="27"/>
  <c r="G66" i="27"/>
  <c r="D66" i="27"/>
  <c r="C66" i="27"/>
  <c r="E66" i="27" s="1"/>
  <c r="H66" i="27" s="1"/>
  <c r="G65" i="27"/>
  <c r="E65" i="27"/>
  <c r="G64" i="27"/>
  <c r="E64" i="27"/>
  <c r="G63" i="27"/>
  <c r="E63" i="27"/>
  <c r="G62" i="27"/>
  <c r="E62" i="27"/>
  <c r="E60" i="27"/>
  <c r="E59" i="27"/>
  <c r="D57" i="27"/>
  <c r="C57" i="27"/>
  <c r="F56" i="27"/>
  <c r="E56" i="27"/>
  <c r="F55" i="27"/>
  <c r="E55" i="27"/>
  <c r="F54" i="27"/>
  <c r="E54" i="27"/>
  <c r="F53" i="27"/>
  <c r="E53" i="27"/>
  <c r="D50" i="27"/>
  <c r="C50" i="27"/>
  <c r="E50" i="27" s="1"/>
  <c r="G49" i="27"/>
  <c r="E49" i="27"/>
  <c r="G48" i="27"/>
  <c r="E48" i="27"/>
  <c r="G47" i="27"/>
  <c r="E47" i="27"/>
  <c r="G46" i="27"/>
  <c r="E46" i="27"/>
  <c r="D43" i="27"/>
  <c r="C43" i="27"/>
  <c r="F42" i="27"/>
  <c r="E42" i="27"/>
  <c r="F41" i="27"/>
  <c r="E41" i="27"/>
  <c r="F40" i="27"/>
  <c r="E40" i="27"/>
  <c r="F39" i="27"/>
  <c r="E39" i="27"/>
  <c r="C35" i="27"/>
  <c r="C82" i="27" s="1"/>
  <c r="E34" i="27"/>
  <c r="E33" i="27"/>
  <c r="D32" i="27"/>
  <c r="C32" i="27"/>
  <c r="F31" i="27"/>
  <c r="E31" i="27"/>
  <c r="F30" i="27"/>
  <c r="E30" i="27"/>
  <c r="F29" i="27"/>
  <c r="E29" i="27"/>
  <c r="F28" i="27"/>
  <c r="E28" i="27"/>
  <c r="E26" i="27"/>
  <c r="D26" i="27"/>
  <c r="C26" i="27"/>
  <c r="G25" i="27"/>
  <c r="E25" i="27"/>
  <c r="H25" i="27" s="1"/>
  <c r="G24" i="27"/>
  <c r="E24" i="27"/>
  <c r="G23" i="27"/>
  <c r="E23" i="27"/>
  <c r="H23" i="27" s="1"/>
  <c r="G22" i="27"/>
  <c r="E22" i="27"/>
  <c r="D20" i="27"/>
  <c r="C20" i="27"/>
  <c r="F19" i="27"/>
  <c r="E19" i="27"/>
  <c r="F18" i="27"/>
  <c r="E18" i="27"/>
  <c r="F17" i="27"/>
  <c r="E17" i="27"/>
  <c r="F16" i="27"/>
  <c r="E16" i="27"/>
  <c r="D14" i="27"/>
  <c r="D33" i="27" s="1"/>
  <c r="D35" i="27" s="1"/>
  <c r="C14" i="27"/>
  <c r="C33" i="27" s="1"/>
  <c r="G13" i="27"/>
  <c r="E13" i="27"/>
  <c r="G12" i="27"/>
  <c r="E12" i="27"/>
  <c r="G11" i="27"/>
  <c r="E11" i="27"/>
  <c r="G10" i="27"/>
  <c r="E10" i="27"/>
  <c r="E6" i="27"/>
  <c r="D82" i="28"/>
  <c r="E76" i="28"/>
  <c r="E75" i="28"/>
  <c r="E72" i="28"/>
  <c r="C68" i="28"/>
  <c r="E67" i="28"/>
  <c r="D66" i="28"/>
  <c r="C66" i="28"/>
  <c r="F65" i="28"/>
  <c r="E65" i="28"/>
  <c r="F64" i="28"/>
  <c r="E64" i="28"/>
  <c r="F63" i="28"/>
  <c r="E63" i="28"/>
  <c r="F62" i="28"/>
  <c r="E62" i="28"/>
  <c r="E60" i="28"/>
  <c r="E59" i="28"/>
  <c r="D57" i="28"/>
  <c r="C57" i="28"/>
  <c r="G56" i="28"/>
  <c r="E56" i="28"/>
  <c r="G55" i="28"/>
  <c r="E55" i="28"/>
  <c r="G54" i="28"/>
  <c r="E54" i="28"/>
  <c r="G53" i="28"/>
  <c r="E53" i="28"/>
  <c r="D50" i="28"/>
  <c r="C50" i="28"/>
  <c r="F49" i="28"/>
  <c r="E49" i="28"/>
  <c r="F48" i="28"/>
  <c r="E48" i="28"/>
  <c r="F47" i="28"/>
  <c r="E47" i="28"/>
  <c r="F46" i="28"/>
  <c r="E46" i="28"/>
  <c r="E43" i="28"/>
  <c r="D43" i="28"/>
  <c r="C43" i="28"/>
  <c r="G42" i="28"/>
  <c r="E42" i="28"/>
  <c r="H42" i="28" s="1"/>
  <c r="G41" i="28"/>
  <c r="E41" i="28"/>
  <c r="G40" i="28"/>
  <c r="E40" i="28"/>
  <c r="H40" i="28" s="1"/>
  <c r="G39" i="28"/>
  <c r="E39" i="28"/>
  <c r="D35" i="28"/>
  <c r="E34" i="28"/>
  <c r="D33" i="28"/>
  <c r="D32" i="28"/>
  <c r="C32" i="28"/>
  <c r="E32" i="28" s="1"/>
  <c r="G31" i="28"/>
  <c r="E31" i="28"/>
  <c r="G30" i="28"/>
  <c r="E30" i="28"/>
  <c r="G29" i="28"/>
  <c r="E29" i="28"/>
  <c r="G28" i="28"/>
  <c r="E28" i="28"/>
  <c r="D26" i="28"/>
  <c r="C26" i="28"/>
  <c r="F25" i="28"/>
  <c r="E25" i="28"/>
  <c r="F24" i="28"/>
  <c r="E24" i="28"/>
  <c r="F23" i="28"/>
  <c r="E23" i="28"/>
  <c r="F22" i="28"/>
  <c r="E22" i="28"/>
  <c r="E20" i="28"/>
  <c r="D20" i="28"/>
  <c r="C20" i="28"/>
  <c r="G19" i="28"/>
  <c r="E19" i="28"/>
  <c r="H19" i="28" s="1"/>
  <c r="G18" i="28"/>
  <c r="E18" i="28"/>
  <c r="G17" i="28"/>
  <c r="E17" i="28"/>
  <c r="H17" i="28" s="1"/>
  <c r="G16" i="28"/>
  <c r="E16" i="28"/>
  <c r="D14" i="28"/>
  <c r="C14" i="28"/>
  <c r="C33" i="28" s="1"/>
  <c r="F13" i="28"/>
  <c r="E13" i="28"/>
  <c r="F12" i="28"/>
  <c r="E12" i="28"/>
  <c r="F11" i="28"/>
  <c r="E11" i="28"/>
  <c r="F10" i="28"/>
  <c r="E10" i="28"/>
  <c r="E6" i="28"/>
  <c r="D79" i="17"/>
  <c r="E76" i="17"/>
  <c r="E75" i="17"/>
  <c r="E72" i="17"/>
  <c r="D68" i="17"/>
  <c r="E67" i="17"/>
  <c r="E66" i="17"/>
  <c r="D66" i="17"/>
  <c r="C66" i="17"/>
  <c r="G65" i="17"/>
  <c r="E65" i="17"/>
  <c r="H65" i="17" s="1"/>
  <c r="G64" i="17"/>
  <c r="E64" i="17"/>
  <c r="G63" i="17"/>
  <c r="E63" i="17"/>
  <c r="H63" i="17" s="1"/>
  <c r="G62" i="17"/>
  <c r="E62" i="17"/>
  <c r="E60" i="17"/>
  <c r="E59" i="17"/>
  <c r="D57" i="17"/>
  <c r="C57" i="17"/>
  <c r="F56" i="17"/>
  <c r="E56" i="17"/>
  <c r="F55" i="17"/>
  <c r="E55" i="17"/>
  <c r="F54" i="17"/>
  <c r="E54" i="17"/>
  <c r="F53" i="17"/>
  <c r="E53" i="17"/>
  <c r="E50" i="17"/>
  <c r="D50" i="17"/>
  <c r="C50" i="17"/>
  <c r="G49" i="17"/>
  <c r="E49" i="17"/>
  <c r="H49" i="17" s="1"/>
  <c r="G48" i="17"/>
  <c r="E48" i="17"/>
  <c r="G47" i="17"/>
  <c r="E47" i="17"/>
  <c r="H47" i="17" s="1"/>
  <c r="G46" i="17"/>
  <c r="E46" i="17"/>
  <c r="D43" i="17"/>
  <c r="C43" i="17"/>
  <c r="F42" i="17"/>
  <c r="E42" i="17"/>
  <c r="F41" i="17"/>
  <c r="E41" i="17"/>
  <c r="F40" i="17"/>
  <c r="E40" i="17"/>
  <c r="F39" i="17"/>
  <c r="E39" i="17"/>
  <c r="E34" i="17"/>
  <c r="D32" i="17"/>
  <c r="C32" i="17"/>
  <c r="F31" i="17"/>
  <c r="E31" i="17"/>
  <c r="F30" i="17"/>
  <c r="E30" i="17"/>
  <c r="F29" i="17"/>
  <c r="E29" i="17"/>
  <c r="F28" i="17"/>
  <c r="E28" i="17"/>
  <c r="E26" i="17"/>
  <c r="D26" i="17"/>
  <c r="C26" i="17"/>
  <c r="G25" i="17"/>
  <c r="E25" i="17"/>
  <c r="H25" i="17" s="1"/>
  <c r="G24" i="17"/>
  <c r="E24" i="17"/>
  <c r="G23" i="17"/>
  <c r="E23" i="17"/>
  <c r="H23" i="17" s="1"/>
  <c r="G22" i="17"/>
  <c r="E22" i="17"/>
  <c r="D20" i="17"/>
  <c r="C20" i="17"/>
  <c r="F19" i="17"/>
  <c r="E19" i="17"/>
  <c r="F18" i="17"/>
  <c r="E18" i="17"/>
  <c r="F17" i="17"/>
  <c r="E17" i="17"/>
  <c r="F16" i="17"/>
  <c r="E16" i="17"/>
  <c r="D14" i="17"/>
  <c r="C14" i="17"/>
  <c r="C33" i="17" s="1"/>
  <c r="G13" i="17"/>
  <c r="E13" i="17"/>
  <c r="G12" i="17"/>
  <c r="E12" i="17"/>
  <c r="G11" i="17"/>
  <c r="E11" i="17"/>
  <c r="G10" i="17"/>
  <c r="E10" i="17"/>
  <c r="E6" i="17"/>
  <c r="E76" i="11"/>
  <c r="E75" i="11"/>
  <c r="E72" i="11"/>
  <c r="C68" i="11"/>
  <c r="E67" i="11"/>
  <c r="D66" i="11"/>
  <c r="C66" i="11"/>
  <c r="F65" i="11"/>
  <c r="E65" i="11"/>
  <c r="F64" i="11"/>
  <c r="E64" i="11"/>
  <c r="F63" i="11"/>
  <c r="E63" i="11"/>
  <c r="F62" i="11"/>
  <c r="E62" i="11"/>
  <c r="E60" i="11"/>
  <c r="E59" i="11"/>
  <c r="D57" i="11"/>
  <c r="C57" i="11"/>
  <c r="E57" i="11" s="1"/>
  <c r="G56" i="11"/>
  <c r="E56" i="11"/>
  <c r="G55" i="11"/>
  <c r="E55" i="11"/>
  <c r="G54" i="11"/>
  <c r="E54" i="11"/>
  <c r="G53" i="11"/>
  <c r="E53" i="11"/>
  <c r="D50" i="11"/>
  <c r="C50" i="11"/>
  <c r="F49" i="11"/>
  <c r="E49" i="11"/>
  <c r="F48" i="11"/>
  <c r="E48" i="11"/>
  <c r="F47" i="11"/>
  <c r="E47" i="11"/>
  <c r="F46" i="11"/>
  <c r="E46" i="11"/>
  <c r="D43" i="11"/>
  <c r="C43" i="11"/>
  <c r="E43" i="11" s="1"/>
  <c r="G42" i="11"/>
  <c r="E42" i="11"/>
  <c r="G41" i="11"/>
  <c r="E41" i="11"/>
  <c r="G40" i="11"/>
  <c r="E40" i="11"/>
  <c r="G39" i="11"/>
  <c r="E39" i="11"/>
  <c r="E34" i="11"/>
  <c r="D32" i="11"/>
  <c r="C32" i="11"/>
  <c r="E32" i="11" s="1"/>
  <c r="G31" i="11"/>
  <c r="E31" i="11"/>
  <c r="G30" i="11"/>
  <c r="E30" i="11"/>
  <c r="G29" i="11"/>
  <c r="E29" i="11"/>
  <c r="G28" i="11"/>
  <c r="E28" i="11"/>
  <c r="D26" i="11"/>
  <c r="C26" i="11"/>
  <c r="F25" i="11"/>
  <c r="E25" i="11"/>
  <c r="F24" i="11"/>
  <c r="E24" i="11"/>
  <c r="F23" i="11"/>
  <c r="E23" i="11"/>
  <c r="F22" i="11"/>
  <c r="E22" i="11"/>
  <c r="D20" i="11"/>
  <c r="C20" i="11"/>
  <c r="E20" i="11" s="1"/>
  <c r="G19" i="11"/>
  <c r="E19" i="11"/>
  <c r="G18" i="11"/>
  <c r="E18" i="11"/>
  <c r="G17" i="11"/>
  <c r="E17" i="11"/>
  <c r="G16" i="11"/>
  <c r="E16" i="11"/>
  <c r="D14" i="11"/>
  <c r="C14" i="11"/>
  <c r="F13" i="11"/>
  <c r="E13" i="11"/>
  <c r="F12" i="11"/>
  <c r="E12" i="11"/>
  <c r="F11" i="11"/>
  <c r="E11" i="11"/>
  <c r="F10" i="11"/>
  <c r="E10" i="11"/>
  <c r="E6" i="11"/>
  <c r="E76" i="13"/>
  <c r="E75" i="13"/>
  <c r="E72" i="13"/>
  <c r="D68" i="13"/>
  <c r="E67" i="13"/>
  <c r="E66" i="13"/>
  <c r="D66" i="13"/>
  <c r="C81" i="13" s="1"/>
  <c r="C66" i="13"/>
  <c r="G65" i="13"/>
  <c r="E65" i="13"/>
  <c r="H65" i="13" s="1"/>
  <c r="G64" i="13"/>
  <c r="E64" i="13"/>
  <c r="G63" i="13"/>
  <c r="E63" i="13"/>
  <c r="H63" i="13" s="1"/>
  <c r="G62" i="13"/>
  <c r="E62" i="13"/>
  <c r="E60" i="13"/>
  <c r="E59" i="13"/>
  <c r="D57" i="13"/>
  <c r="D83" i="13" s="1"/>
  <c r="C57" i="13"/>
  <c r="F56" i="13"/>
  <c r="E56" i="13"/>
  <c r="F55" i="13"/>
  <c r="E55" i="13"/>
  <c r="F54" i="13"/>
  <c r="E54" i="13"/>
  <c r="F53" i="13"/>
  <c r="E53" i="13"/>
  <c r="D50" i="13"/>
  <c r="C50" i="13"/>
  <c r="G49" i="13"/>
  <c r="E49" i="13"/>
  <c r="G48" i="13"/>
  <c r="E48" i="13"/>
  <c r="G47" i="13"/>
  <c r="E47" i="13"/>
  <c r="G46" i="13"/>
  <c r="E46" i="13"/>
  <c r="D43" i="13"/>
  <c r="C43" i="13"/>
  <c r="F42" i="13"/>
  <c r="E42" i="13"/>
  <c r="F41" i="13"/>
  <c r="E41" i="13"/>
  <c r="F40" i="13"/>
  <c r="E40" i="13"/>
  <c r="F39" i="13"/>
  <c r="E39" i="13"/>
  <c r="E34" i="13"/>
  <c r="D32" i="13"/>
  <c r="C32" i="13"/>
  <c r="F31" i="13"/>
  <c r="E31" i="13"/>
  <c r="F30" i="13"/>
  <c r="E30" i="13"/>
  <c r="F29" i="13"/>
  <c r="E29" i="13"/>
  <c r="F28" i="13"/>
  <c r="E28" i="13"/>
  <c r="D26" i="13"/>
  <c r="C26" i="13"/>
  <c r="E26" i="13" s="1"/>
  <c r="G25" i="13"/>
  <c r="E25" i="13"/>
  <c r="G24" i="13"/>
  <c r="E24" i="13"/>
  <c r="H24" i="13" s="1"/>
  <c r="G23" i="13"/>
  <c r="F23" i="13"/>
  <c r="E23" i="13"/>
  <c r="G22" i="13"/>
  <c r="E22" i="13"/>
  <c r="D20" i="13"/>
  <c r="C20" i="13"/>
  <c r="F19" i="13"/>
  <c r="E19" i="13"/>
  <c r="E18" i="13"/>
  <c r="F17" i="13"/>
  <c r="E17" i="13"/>
  <c r="E16" i="13"/>
  <c r="D14" i="13"/>
  <c r="D33" i="13" s="1"/>
  <c r="C14" i="13"/>
  <c r="E14" i="13" s="1"/>
  <c r="H12" i="13" s="1"/>
  <c r="H13" i="13"/>
  <c r="G13" i="13"/>
  <c r="E13" i="13"/>
  <c r="G12" i="13"/>
  <c r="E12" i="13"/>
  <c r="H11" i="13"/>
  <c r="G11" i="13"/>
  <c r="E11" i="13"/>
  <c r="G10" i="13"/>
  <c r="E10" i="13"/>
  <c r="H10" i="13" s="1"/>
  <c r="E6" i="13"/>
  <c r="E76" i="14"/>
  <c r="E75" i="14"/>
  <c r="E72" i="14"/>
  <c r="E67" i="14"/>
  <c r="D66" i="14"/>
  <c r="D68" i="14" s="1"/>
  <c r="C66" i="14"/>
  <c r="E65" i="14"/>
  <c r="E64" i="14"/>
  <c r="E63" i="14"/>
  <c r="E62" i="14"/>
  <c r="E60" i="14"/>
  <c r="E59" i="14"/>
  <c r="D57" i="14"/>
  <c r="G56" i="14" s="1"/>
  <c r="C57" i="14"/>
  <c r="F56" i="14"/>
  <c r="E56" i="14"/>
  <c r="F55" i="14"/>
  <c r="E55" i="14"/>
  <c r="G54" i="14"/>
  <c r="F54" i="14"/>
  <c r="E54" i="14"/>
  <c r="F53" i="14"/>
  <c r="E53" i="14"/>
  <c r="D50" i="14"/>
  <c r="C50" i="14"/>
  <c r="F49" i="14" s="1"/>
  <c r="E49" i="14"/>
  <c r="F48" i="14"/>
  <c r="E48" i="14"/>
  <c r="F47" i="14"/>
  <c r="E47" i="14"/>
  <c r="F46" i="14"/>
  <c r="E46" i="14"/>
  <c r="D43" i="14"/>
  <c r="C43" i="14"/>
  <c r="E43" i="14" s="1"/>
  <c r="G42" i="14"/>
  <c r="E42" i="14"/>
  <c r="G41" i="14"/>
  <c r="E41" i="14"/>
  <c r="G40" i="14"/>
  <c r="E40" i="14"/>
  <c r="G39" i="14"/>
  <c r="E39" i="14"/>
  <c r="H39" i="14" s="1"/>
  <c r="E34" i="14"/>
  <c r="D32" i="14"/>
  <c r="C32" i="14"/>
  <c r="G31" i="14"/>
  <c r="E31" i="14"/>
  <c r="G30" i="14"/>
  <c r="E30" i="14"/>
  <c r="G29" i="14"/>
  <c r="E29" i="14"/>
  <c r="G28" i="14"/>
  <c r="E28" i="14"/>
  <c r="D26" i="14"/>
  <c r="C26" i="14"/>
  <c r="E25" i="14"/>
  <c r="E24" i="14"/>
  <c r="E23" i="14"/>
  <c r="E22" i="14"/>
  <c r="D20" i="14"/>
  <c r="C20" i="14"/>
  <c r="E20" i="14" s="1"/>
  <c r="G19" i="14"/>
  <c r="E19" i="14"/>
  <c r="G18" i="14"/>
  <c r="E18" i="14"/>
  <c r="G17" i="14"/>
  <c r="E17" i="14"/>
  <c r="H17" i="14" s="1"/>
  <c r="G16" i="14"/>
  <c r="E16" i="14"/>
  <c r="H16" i="14" s="1"/>
  <c r="E14" i="14"/>
  <c r="D14" i="14"/>
  <c r="C14" i="14"/>
  <c r="G13" i="14"/>
  <c r="F13" i="14"/>
  <c r="E13" i="14"/>
  <c r="G12" i="14"/>
  <c r="F12" i="14"/>
  <c r="E12" i="14"/>
  <c r="G11" i="14"/>
  <c r="F11" i="14"/>
  <c r="E11" i="14"/>
  <c r="G10" i="14"/>
  <c r="F10" i="14"/>
  <c r="E10" i="14"/>
  <c r="E6" i="14"/>
  <c r="C81" i="16"/>
  <c r="D79" i="16"/>
  <c r="D78" i="16"/>
  <c r="E76" i="16"/>
  <c r="E75" i="16"/>
  <c r="E72" i="16"/>
  <c r="D68" i="16"/>
  <c r="E67" i="16"/>
  <c r="E66" i="16"/>
  <c r="D66" i="16"/>
  <c r="C66" i="16"/>
  <c r="G65" i="16"/>
  <c r="E65" i="16"/>
  <c r="H65" i="16" s="1"/>
  <c r="G64" i="16"/>
  <c r="E64" i="16"/>
  <c r="G63" i="16"/>
  <c r="E63" i="16"/>
  <c r="H62" i="16"/>
  <c r="G62" i="16"/>
  <c r="E62" i="16"/>
  <c r="E60" i="16"/>
  <c r="E59" i="16"/>
  <c r="D57" i="16"/>
  <c r="C57" i="16"/>
  <c r="E56" i="16"/>
  <c r="E55" i="16"/>
  <c r="E54" i="16"/>
  <c r="E53" i="16"/>
  <c r="D50" i="16"/>
  <c r="C50" i="16"/>
  <c r="E50" i="16" s="1"/>
  <c r="G49" i="16"/>
  <c r="E49" i="16"/>
  <c r="G48" i="16"/>
  <c r="E48" i="16"/>
  <c r="G47" i="16"/>
  <c r="E47" i="16"/>
  <c r="G46" i="16"/>
  <c r="E46" i="16"/>
  <c r="E43" i="16"/>
  <c r="D43" i="16"/>
  <c r="C43" i="16"/>
  <c r="G42" i="16"/>
  <c r="F42" i="16"/>
  <c r="E42" i="16"/>
  <c r="G41" i="16"/>
  <c r="F41" i="16"/>
  <c r="E41" i="16"/>
  <c r="G40" i="16"/>
  <c r="F40" i="16"/>
  <c r="E40" i="16"/>
  <c r="G39" i="16"/>
  <c r="F39" i="16"/>
  <c r="E39" i="16"/>
  <c r="E34" i="16"/>
  <c r="D33" i="16"/>
  <c r="D35" i="16" s="1"/>
  <c r="D32" i="16"/>
  <c r="C32" i="16"/>
  <c r="F31" i="16" s="1"/>
  <c r="E31" i="16"/>
  <c r="F30" i="16"/>
  <c r="E30" i="16"/>
  <c r="F29" i="16"/>
  <c r="E29" i="16"/>
  <c r="F28" i="16"/>
  <c r="E28" i="16"/>
  <c r="D26" i="16"/>
  <c r="C26" i="16"/>
  <c r="E26" i="16" s="1"/>
  <c r="G25" i="16"/>
  <c r="E25" i="16"/>
  <c r="G24" i="16"/>
  <c r="E24" i="16"/>
  <c r="G23" i="16"/>
  <c r="E23" i="16"/>
  <c r="G22" i="16"/>
  <c r="E22" i="16"/>
  <c r="H22" i="16" s="1"/>
  <c r="D20" i="16"/>
  <c r="C20" i="16"/>
  <c r="F19" i="16"/>
  <c r="E19" i="16"/>
  <c r="F18" i="16"/>
  <c r="E18" i="16"/>
  <c r="F17" i="16"/>
  <c r="E17" i="16"/>
  <c r="F16" i="16"/>
  <c r="E16" i="16"/>
  <c r="D14" i="16"/>
  <c r="G13" i="16" s="1"/>
  <c r="C14" i="16"/>
  <c r="E14" i="16" s="1"/>
  <c r="F13" i="16"/>
  <c r="E13" i="16"/>
  <c r="G12" i="16"/>
  <c r="E12" i="16"/>
  <c r="G11" i="16"/>
  <c r="E11" i="16"/>
  <c r="G10" i="16"/>
  <c r="E10" i="16"/>
  <c r="H10" i="16" s="1"/>
  <c r="E6" i="16"/>
  <c r="E76" i="35"/>
  <c r="E75" i="35"/>
  <c r="E72" i="35"/>
  <c r="C70" i="35"/>
  <c r="C74" i="35" s="1"/>
  <c r="C93" i="35" s="1"/>
  <c r="C68" i="35"/>
  <c r="E67" i="35"/>
  <c r="E66" i="35"/>
  <c r="D66" i="35"/>
  <c r="C66" i="35"/>
  <c r="G65" i="35"/>
  <c r="F65" i="35"/>
  <c r="E65" i="35"/>
  <c r="G64" i="35"/>
  <c r="F64" i="35"/>
  <c r="E64" i="35"/>
  <c r="G63" i="35"/>
  <c r="F63" i="35"/>
  <c r="E63" i="35"/>
  <c r="G62" i="35"/>
  <c r="F62" i="35"/>
  <c r="E62" i="35"/>
  <c r="E60" i="35"/>
  <c r="E59" i="35"/>
  <c r="E57" i="35"/>
  <c r="D57" i="35"/>
  <c r="C57" i="35"/>
  <c r="H56" i="35"/>
  <c r="G56" i="35"/>
  <c r="E56" i="35"/>
  <c r="G55" i="35"/>
  <c r="E55" i="35"/>
  <c r="H55" i="35" s="1"/>
  <c r="H54" i="35"/>
  <c r="G54" i="35"/>
  <c r="E54" i="35"/>
  <c r="H53" i="35"/>
  <c r="G53" i="35"/>
  <c r="E53" i="35"/>
  <c r="E50" i="35"/>
  <c r="D50" i="35"/>
  <c r="C50" i="35"/>
  <c r="G49" i="35"/>
  <c r="F49" i="35"/>
  <c r="E49" i="35"/>
  <c r="G48" i="35"/>
  <c r="F48" i="35"/>
  <c r="E48" i="35"/>
  <c r="G47" i="35"/>
  <c r="F47" i="35"/>
  <c r="E47" i="35"/>
  <c r="G46" i="35"/>
  <c r="F46" i="35"/>
  <c r="E46" i="35"/>
  <c r="D43" i="35"/>
  <c r="C43" i="35"/>
  <c r="G42" i="35"/>
  <c r="E42" i="35"/>
  <c r="F41" i="35"/>
  <c r="E41" i="35"/>
  <c r="G40" i="35"/>
  <c r="F40" i="35"/>
  <c r="E40" i="35"/>
  <c r="F39" i="35"/>
  <c r="E39" i="35"/>
  <c r="E34" i="35"/>
  <c r="C33" i="35"/>
  <c r="D32" i="35"/>
  <c r="C32" i="35"/>
  <c r="E32" i="35" s="1"/>
  <c r="H30" i="35" s="1"/>
  <c r="H31" i="35"/>
  <c r="G31" i="35"/>
  <c r="E31" i="35"/>
  <c r="G30" i="35"/>
  <c r="E30" i="35"/>
  <c r="G29" i="35"/>
  <c r="E29" i="35"/>
  <c r="H29" i="35" s="1"/>
  <c r="G28" i="35"/>
  <c r="E28" i="35"/>
  <c r="E26" i="35"/>
  <c r="D26" i="35"/>
  <c r="C26" i="35"/>
  <c r="G25" i="35"/>
  <c r="F25" i="35"/>
  <c r="E25" i="35"/>
  <c r="G24" i="35"/>
  <c r="F24" i="35"/>
  <c r="E24" i="35"/>
  <c r="G23" i="35"/>
  <c r="F23" i="35"/>
  <c r="E23" i="35"/>
  <c r="G22" i="35"/>
  <c r="F22" i="35"/>
  <c r="E22" i="35"/>
  <c r="D20" i="35"/>
  <c r="C20" i="35"/>
  <c r="G19" i="35"/>
  <c r="F19" i="35"/>
  <c r="E19" i="35"/>
  <c r="F18" i="35"/>
  <c r="E18" i="35"/>
  <c r="G17" i="35"/>
  <c r="F17" i="35"/>
  <c r="E17" i="35"/>
  <c r="F16" i="35"/>
  <c r="E16" i="35"/>
  <c r="D14" i="35"/>
  <c r="C14" i="35"/>
  <c r="F13" i="35" s="1"/>
  <c r="E13" i="35"/>
  <c r="F12" i="35"/>
  <c r="E12" i="35"/>
  <c r="F11" i="35"/>
  <c r="E11" i="35"/>
  <c r="F10" i="35"/>
  <c r="E10" i="35"/>
  <c r="E6" i="35"/>
  <c r="E76" i="29"/>
  <c r="E75" i="29"/>
  <c r="E72" i="29"/>
  <c r="D68" i="29"/>
  <c r="E67" i="29"/>
  <c r="E66" i="29"/>
  <c r="D66" i="29"/>
  <c r="C66" i="29"/>
  <c r="G65" i="29"/>
  <c r="F65" i="29"/>
  <c r="E65" i="29"/>
  <c r="G64" i="29"/>
  <c r="E64" i="29"/>
  <c r="G63" i="29"/>
  <c r="E63" i="29"/>
  <c r="G62" i="29"/>
  <c r="E62" i="29"/>
  <c r="E60" i="29"/>
  <c r="E59" i="29"/>
  <c r="D57" i="29"/>
  <c r="D79" i="29" s="1"/>
  <c r="C57" i="29"/>
  <c r="F56" i="29"/>
  <c r="E56" i="29"/>
  <c r="F55" i="29"/>
  <c r="E55" i="29"/>
  <c r="F54" i="29"/>
  <c r="E54" i="29"/>
  <c r="F53" i="29"/>
  <c r="E53" i="29"/>
  <c r="D50" i="29"/>
  <c r="C50" i="29"/>
  <c r="E50" i="29" s="1"/>
  <c r="G49" i="29"/>
  <c r="E49" i="29"/>
  <c r="G48" i="29"/>
  <c r="E48" i="29"/>
  <c r="H48" i="29" s="1"/>
  <c r="G47" i="29"/>
  <c r="F47" i="29"/>
  <c r="E47" i="29"/>
  <c r="G46" i="29"/>
  <c r="E46" i="29"/>
  <c r="D43" i="29"/>
  <c r="C43" i="29"/>
  <c r="F42" i="29"/>
  <c r="E42" i="29"/>
  <c r="E41" i="29"/>
  <c r="F40" i="29"/>
  <c r="E40" i="29"/>
  <c r="E39" i="29"/>
  <c r="E34" i="29"/>
  <c r="E32" i="29"/>
  <c r="D32" i="29"/>
  <c r="C32" i="29"/>
  <c r="G31" i="29"/>
  <c r="F31" i="29"/>
  <c r="E31" i="29"/>
  <c r="G30" i="29"/>
  <c r="F30" i="29"/>
  <c r="E30" i="29"/>
  <c r="G29" i="29"/>
  <c r="F29" i="29"/>
  <c r="E29" i="29"/>
  <c r="G28" i="29"/>
  <c r="F28" i="29"/>
  <c r="E28" i="29"/>
  <c r="D26" i="29"/>
  <c r="C26" i="29"/>
  <c r="F25" i="29" s="1"/>
  <c r="G25" i="29"/>
  <c r="E25" i="29"/>
  <c r="F24" i="29"/>
  <c r="E24" i="29"/>
  <c r="G23" i="29"/>
  <c r="F23" i="29"/>
  <c r="E23" i="29"/>
  <c r="F22" i="29"/>
  <c r="E22" i="29"/>
  <c r="D20" i="29"/>
  <c r="C20" i="29"/>
  <c r="F19" i="29"/>
  <c r="E19" i="29"/>
  <c r="F18" i="29"/>
  <c r="E18" i="29"/>
  <c r="F17" i="29"/>
  <c r="E17" i="29"/>
  <c r="F16" i="29"/>
  <c r="E16" i="29"/>
  <c r="D14" i="29"/>
  <c r="C14" i="29"/>
  <c r="E14" i="29" s="1"/>
  <c r="G13" i="29"/>
  <c r="E13" i="29"/>
  <c r="G12" i="29"/>
  <c r="E12" i="29"/>
  <c r="G11" i="29"/>
  <c r="E11" i="29"/>
  <c r="G10" i="29"/>
  <c r="E10" i="29"/>
  <c r="E6" i="29"/>
  <c r="E76" i="30"/>
  <c r="E75" i="30"/>
  <c r="E72" i="30"/>
  <c r="D68" i="30"/>
  <c r="C68" i="30"/>
  <c r="E67" i="30"/>
  <c r="D66" i="30"/>
  <c r="C66" i="30"/>
  <c r="F65" i="30"/>
  <c r="E65" i="30"/>
  <c r="F64" i="30"/>
  <c r="E64" i="30"/>
  <c r="F63" i="30"/>
  <c r="E63" i="30"/>
  <c r="F62" i="30"/>
  <c r="E62" i="30"/>
  <c r="E60" i="30"/>
  <c r="E59" i="30"/>
  <c r="D57" i="30"/>
  <c r="C57" i="30"/>
  <c r="G56" i="30"/>
  <c r="E56" i="30"/>
  <c r="G55" i="30"/>
  <c r="E55" i="30"/>
  <c r="G54" i="30"/>
  <c r="E54" i="30"/>
  <c r="G53" i="30"/>
  <c r="E53" i="30"/>
  <c r="D50" i="30"/>
  <c r="C50" i="30"/>
  <c r="E49" i="30"/>
  <c r="E48" i="30"/>
  <c r="E47" i="30"/>
  <c r="E46" i="30"/>
  <c r="D43" i="30"/>
  <c r="C43" i="30"/>
  <c r="G42" i="30"/>
  <c r="E42" i="30"/>
  <c r="G41" i="30"/>
  <c r="E41" i="30"/>
  <c r="G40" i="30"/>
  <c r="E40" i="30"/>
  <c r="G39" i="30"/>
  <c r="E39" i="30"/>
  <c r="E34" i="30"/>
  <c r="D32" i="30"/>
  <c r="C32" i="30"/>
  <c r="F31" i="30"/>
  <c r="E31" i="30"/>
  <c r="F30" i="30"/>
  <c r="E30" i="30"/>
  <c r="F29" i="30"/>
  <c r="E29" i="30"/>
  <c r="F28" i="30"/>
  <c r="E28" i="30"/>
  <c r="E26" i="30"/>
  <c r="D26" i="30"/>
  <c r="C26" i="30"/>
  <c r="G25" i="30"/>
  <c r="E25" i="30"/>
  <c r="H25" i="30" s="1"/>
  <c r="G24" i="30"/>
  <c r="E24" i="30"/>
  <c r="G23" i="30"/>
  <c r="E23" i="30"/>
  <c r="H23" i="30" s="1"/>
  <c r="G22" i="30"/>
  <c r="E22" i="30"/>
  <c r="D20" i="30"/>
  <c r="C20" i="30"/>
  <c r="F19" i="30"/>
  <c r="E19" i="30"/>
  <c r="F18" i="30"/>
  <c r="E18" i="30"/>
  <c r="F17" i="30"/>
  <c r="E17" i="30"/>
  <c r="F16" i="30"/>
  <c r="E16" i="30"/>
  <c r="E14" i="30"/>
  <c r="D14" i="30"/>
  <c r="C14" i="30"/>
  <c r="G13" i="30"/>
  <c r="E13" i="30"/>
  <c r="H13" i="30" s="1"/>
  <c r="G12" i="30"/>
  <c r="E12" i="30"/>
  <c r="G11" i="30"/>
  <c r="E11" i="30"/>
  <c r="H11" i="30" s="1"/>
  <c r="G10" i="30"/>
  <c r="E10" i="30"/>
  <c r="E6" i="30"/>
  <c r="E76" i="31"/>
  <c r="E75" i="31"/>
  <c r="E72" i="31"/>
  <c r="C68" i="31"/>
  <c r="E67" i="31"/>
  <c r="D66" i="31"/>
  <c r="C66" i="31"/>
  <c r="F65" i="31"/>
  <c r="E65" i="31"/>
  <c r="F64" i="31"/>
  <c r="E64" i="31"/>
  <c r="F63" i="31"/>
  <c r="E63" i="31"/>
  <c r="F62" i="31"/>
  <c r="E62" i="31"/>
  <c r="E60" i="31"/>
  <c r="E59" i="31"/>
  <c r="D57" i="31"/>
  <c r="C57" i="31"/>
  <c r="G56" i="31"/>
  <c r="E56" i="31"/>
  <c r="G55" i="31"/>
  <c r="E55" i="31"/>
  <c r="G54" i="31"/>
  <c r="E54" i="31"/>
  <c r="G53" i="31"/>
  <c r="E53" i="31"/>
  <c r="D50" i="31"/>
  <c r="C50" i="31"/>
  <c r="F49" i="31"/>
  <c r="E49" i="31"/>
  <c r="F48" i="31"/>
  <c r="E48" i="31"/>
  <c r="F47" i="31"/>
  <c r="E47" i="31"/>
  <c r="F46" i="31"/>
  <c r="E46" i="31"/>
  <c r="D43" i="31"/>
  <c r="C43" i="31"/>
  <c r="G42" i="31"/>
  <c r="E42" i="31"/>
  <c r="G41" i="31"/>
  <c r="E41" i="31"/>
  <c r="G40" i="31"/>
  <c r="E40" i="31"/>
  <c r="G39" i="31"/>
  <c r="E39" i="31"/>
  <c r="E34" i="31"/>
  <c r="E32" i="31"/>
  <c r="D32" i="31"/>
  <c r="C32" i="31"/>
  <c r="G31" i="31"/>
  <c r="E31" i="31"/>
  <c r="H31" i="31" s="1"/>
  <c r="G30" i="31"/>
  <c r="E30" i="31"/>
  <c r="G29" i="31"/>
  <c r="E29" i="31"/>
  <c r="H29" i="31" s="1"/>
  <c r="G28" i="31"/>
  <c r="E28" i="31"/>
  <c r="D26" i="31"/>
  <c r="C26" i="31"/>
  <c r="F25" i="31"/>
  <c r="E25" i="31"/>
  <c r="F24" i="31"/>
  <c r="E24" i="31"/>
  <c r="F23" i="31"/>
  <c r="E23" i="31"/>
  <c r="F22" i="31"/>
  <c r="E22" i="31"/>
  <c r="D20" i="31"/>
  <c r="C20" i="31"/>
  <c r="E20" i="31" s="1"/>
  <c r="G19" i="31"/>
  <c r="E19" i="31"/>
  <c r="G18" i="31"/>
  <c r="E18" i="31"/>
  <c r="G17" i="31"/>
  <c r="E17" i="31"/>
  <c r="G16" i="31"/>
  <c r="E16" i="31"/>
  <c r="D14" i="31"/>
  <c r="C14" i="31"/>
  <c r="F13" i="31"/>
  <c r="E13" i="31"/>
  <c r="F12" i="31"/>
  <c r="E12" i="31"/>
  <c r="F11" i="31"/>
  <c r="E11" i="31"/>
  <c r="F10" i="31"/>
  <c r="E10" i="31"/>
  <c r="E6" i="31"/>
  <c r="E76" i="18"/>
  <c r="E75" i="18"/>
  <c r="E72" i="18"/>
  <c r="D68" i="18"/>
  <c r="E67" i="18"/>
  <c r="D66" i="18"/>
  <c r="C66" i="18"/>
  <c r="E66" i="18" s="1"/>
  <c r="G65" i="18"/>
  <c r="E65" i="18"/>
  <c r="G64" i="18"/>
  <c r="E64" i="18"/>
  <c r="G63" i="18"/>
  <c r="E63" i="18"/>
  <c r="G62" i="18"/>
  <c r="E62" i="18"/>
  <c r="E60" i="18"/>
  <c r="E59" i="18"/>
  <c r="D57" i="18"/>
  <c r="C57" i="18"/>
  <c r="F56" i="18"/>
  <c r="E56" i="18"/>
  <c r="F55" i="18"/>
  <c r="E55" i="18"/>
  <c r="F54" i="18"/>
  <c r="E54" i="18"/>
  <c r="F53" i="18"/>
  <c r="E53" i="18"/>
  <c r="D50" i="18"/>
  <c r="C50" i="18"/>
  <c r="E50" i="18" s="1"/>
  <c r="G49" i="18"/>
  <c r="E49" i="18"/>
  <c r="G48" i="18"/>
  <c r="E48" i="18"/>
  <c r="G47" i="18"/>
  <c r="E47" i="18"/>
  <c r="G46" i="18"/>
  <c r="E46" i="18"/>
  <c r="D43" i="18"/>
  <c r="C43" i="18"/>
  <c r="F42" i="18"/>
  <c r="E42" i="18"/>
  <c r="F41" i="18"/>
  <c r="E41" i="18"/>
  <c r="F40" i="18"/>
  <c r="E40" i="18"/>
  <c r="F39" i="18"/>
  <c r="E39" i="18"/>
  <c r="E34" i="18"/>
  <c r="C33" i="18"/>
  <c r="D32" i="18"/>
  <c r="C32" i="18"/>
  <c r="F31" i="18"/>
  <c r="E31" i="18"/>
  <c r="F30" i="18"/>
  <c r="E30" i="18"/>
  <c r="F29" i="18"/>
  <c r="E29" i="18"/>
  <c r="F28" i="18"/>
  <c r="E28" i="18"/>
  <c r="D26" i="18"/>
  <c r="C26" i="18"/>
  <c r="E26" i="18" s="1"/>
  <c r="G25" i="18"/>
  <c r="E25" i="18"/>
  <c r="G24" i="18"/>
  <c r="E24" i="18"/>
  <c r="G23" i="18"/>
  <c r="E23" i="18"/>
  <c r="G22" i="18"/>
  <c r="E22" i="18"/>
  <c r="D20" i="18"/>
  <c r="C20" i="18"/>
  <c r="F19" i="18"/>
  <c r="E19" i="18"/>
  <c r="F18" i="18"/>
  <c r="E18" i="18"/>
  <c r="F17" i="18"/>
  <c r="E17" i="18"/>
  <c r="F16" i="18"/>
  <c r="E16" i="18"/>
  <c r="D14" i="18"/>
  <c r="C14" i="18"/>
  <c r="E14" i="18" s="1"/>
  <c r="G13" i="18"/>
  <c r="E13" i="18"/>
  <c r="G12" i="18"/>
  <c r="E12" i="18"/>
  <c r="G11" i="18"/>
  <c r="E11" i="18"/>
  <c r="G10" i="18"/>
  <c r="E10" i="18"/>
  <c r="E6" i="18"/>
  <c r="E76" i="19"/>
  <c r="E75" i="19"/>
  <c r="E72" i="19"/>
  <c r="C68" i="19"/>
  <c r="E67" i="19"/>
  <c r="D66" i="19"/>
  <c r="C66" i="19"/>
  <c r="F65" i="19"/>
  <c r="E65" i="19"/>
  <c r="F64" i="19"/>
  <c r="E64" i="19"/>
  <c r="F63" i="19"/>
  <c r="E63" i="19"/>
  <c r="F62" i="19"/>
  <c r="E62" i="19"/>
  <c r="E60" i="19"/>
  <c r="E59" i="19"/>
  <c r="E57" i="19"/>
  <c r="D57" i="19"/>
  <c r="C57" i="19"/>
  <c r="G56" i="19"/>
  <c r="E56" i="19"/>
  <c r="H56" i="19" s="1"/>
  <c r="G55" i="19"/>
  <c r="E55" i="19"/>
  <c r="G54" i="19"/>
  <c r="E54" i="19"/>
  <c r="H54" i="19" s="1"/>
  <c r="G53" i="19"/>
  <c r="E53" i="19"/>
  <c r="D50" i="19"/>
  <c r="C50" i="19"/>
  <c r="F49" i="19"/>
  <c r="E49" i="19"/>
  <c r="F48" i="19"/>
  <c r="E48" i="19"/>
  <c r="F47" i="19"/>
  <c r="E47" i="19"/>
  <c r="F46" i="19"/>
  <c r="E46" i="19"/>
  <c r="E43" i="19"/>
  <c r="D43" i="19"/>
  <c r="C43" i="19"/>
  <c r="G42" i="19"/>
  <c r="E42" i="19"/>
  <c r="H42" i="19" s="1"/>
  <c r="G41" i="19"/>
  <c r="E41" i="19"/>
  <c r="G40" i="19"/>
  <c r="E40" i="19"/>
  <c r="H40" i="19" s="1"/>
  <c r="G39" i="19"/>
  <c r="E39" i="19"/>
  <c r="E34" i="19"/>
  <c r="E32" i="19"/>
  <c r="D32" i="19"/>
  <c r="C32" i="19"/>
  <c r="G31" i="19"/>
  <c r="E31" i="19"/>
  <c r="H31" i="19" s="1"/>
  <c r="G30" i="19"/>
  <c r="E30" i="19"/>
  <c r="G29" i="19"/>
  <c r="E29" i="19"/>
  <c r="H29" i="19" s="1"/>
  <c r="G28" i="19"/>
  <c r="E28" i="19"/>
  <c r="D26" i="19"/>
  <c r="C26" i="19"/>
  <c r="F25" i="19"/>
  <c r="E25" i="19"/>
  <c r="F24" i="19"/>
  <c r="E24" i="19"/>
  <c r="F23" i="19"/>
  <c r="E23" i="19"/>
  <c r="F22" i="19"/>
  <c r="E22" i="19"/>
  <c r="E20" i="19"/>
  <c r="D20" i="19"/>
  <c r="C20" i="19"/>
  <c r="G19" i="19"/>
  <c r="E19" i="19"/>
  <c r="H19" i="19" s="1"/>
  <c r="G18" i="19"/>
  <c r="E18" i="19"/>
  <c r="G17" i="19"/>
  <c r="E17" i="19"/>
  <c r="H17" i="19" s="1"/>
  <c r="G16" i="19"/>
  <c r="E16" i="19"/>
  <c r="D14" i="19"/>
  <c r="C14" i="19"/>
  <c r="F13" i="19"/>
  <c r="E13" i="19"/>
  <c r="F12" i="19"/>
  <c r="E12" i="19"/>
  <c r="F11" i="19"/>
  <c r="E11" i="19"/>
  <c r="F10" i="19"/>
  <c r="E10" i="19"/>
  <c r="E6" i="19"/>
  <c r="E76" i="20"/>
  <c r="E75" i="20"/>
  <c r="E72" i="20"/>
  <c r="D68" i="20"/>
  <c r="E67" i="20"/>
  <c r="D66" i="20"/>
  <c r="C66" i="20"/>
  <c r="E66" i="20" s="1"/>
  <c r="G65" i="20"/>
  <c r="E65" i="20"/>
  <c r="G64" i="20"/>
  <c r="E64" i="20"/>
  <c r="G63" i="20"/>
  <c r="E63" i="20"/>
  <c r="G62" i="20"/>
  <c r="E62" i="20"/>
  <c r="E60" i="20"/>
  <c r="E59" i="20"/>
  <c r="D57" i="20"/>
  <c r="C57" i="20"/>
  <c r="F56" i="20"/>
  <c r="E56" i="20"/>
  <c r="F55" i="20"/>
  <c r="E55" i="20"/>
  <c r="F54" i="20"/>
  <c r="E54" i="20"/>
  <c r="F53" i="20"/>
  <c r="E53" i="20"/>
  <c r="E50" i="20"/>
  <c r="D50" i="20"/>
  <c r="C50" i="20"/>
  <c r="G49" i="20"/>
  <c r="E49" i="20"/>
  <c r="H49" i="20" s="1"/>
  <c r="G48" i="20"/>
  <c r="E48" i="20"/>
  <c r="G47" i="20"/>
  <c r="E47" i="20"/>
  <c r="H47" i="20" s="1"/>
  <c r="G46" i="20"/>
  <c r="E46" i="20"/>
  <c r="D43" i="20"/>
  <c r="C43" i="20"/>
  <c r="F42" i="20"/>
  <c r="E42" i="20"/>
  <c r="F41" i="20"/>
  <c r="E41" i="20"/>
  <c r="F40" i="20"/>
  <c r="E40" i="20"/>
  <c r="F39" i="20"/>
  <c r="E39" i="20"/>
  <c r="E34" i="20"/>
  <c r="D32" i="20"/>
  <c r="C32" i="20"/>
  <c r="F31" i="20"/>
  <c r="E31" i="20"/>
  <c r="F30" i="20"/>
  <c r="E30" i="20"/>
  <c r="F29" i="20"/>
  <c r="E29" i="20"/>
  <c r="F28" i="20"/>
  <c r="E28" i="20"/>
  <c r="D26" i="20"/>
  <c r="C26" i="20"/>
  <c r="E26" i="20" s="1"/>
  <c r="G25" i="20"/>
  <c r="E25" i="20"/>
  <c r="G24" i="20"/>
  <c r="E24" i="20"/>
  <c r="H24" i="20" s="1"/>
  <c r="G23" i="20"/>
  <c r="E23" i="20"/>
  <c r="H23" i="20" s="1"/>
  <c r="G22" i="20"/>
  <c r="E22" i="20"/>
  <c r="D20" i="20"/>
  <c r="C20" i="20"/>
  <c r="F19" i="20"/>
  <c r="E19" i="20"/>
  <c r="F18" i="20"/>
  <c r="E18" i="20"/>
  <c r="F17" i="20"/>
  <c r="E17" i="20"/>
  <c r="F16" i="20"/>
  <c r="E16" i="20"/>
  <c r="D14" i="20"/>
  <c r="G13" i="20" s="1"/>
  <c r="C14" i="20"/>
  <c r="E14" i="20" s="1"/>
  <c r="E13" i="20"/>
  <c r="G12" i="20"/>
  <c r="E12" i="20"/>
  <c r="G11" i="20"/>
  <c r="F11" i="20"/>
  <c r="E11" i="20"/>
  <c r="G10" i="20"/>
  <c r="E10" i="20"/>
  <c r="E6" i="20"/>
  <c r="C81" i="22"/>
  <c r="E76" i="22"/>
  <c r="E75" i="22"/>
  <c r="E72" i="22"/>
  <c r="C68" i="22"/>
  <c r="C70" i="22" s="1"/>
  <c r="C74" i="22" s="1"/>
  <c r="C93" i="22" s="1"/>
  <c r="E67" i="22"/>
  <c r="E66" i="22"/>
  <c r="D66" i="22"/>
  <c r="C66" i="22"/>
  <c r="G65" i="22"/>
  <c r="F65" i="22"/>
  <c r="E65" i="22"/>
  <c r="G64" i="22"/>
  <c r="F64" i="22"/>
  <c r="E64" i="22"/>
  <c r="G63" i="22"/>
  <c r="F63" i="22"/>
  <c r="E63" i="22"/>
  <c r="G62" i="22"/>
  <c r="F62" i="22"/>
  <c r="E62" i="22"/>
  <c r="E60" i="22"/>
  <c r="E59" i="22"/>
  <c r="E57" i="22"/>
  <c r="D57" i="22"/>
  <c r="C57" i="22"/>
  <c r="G56" i="22"/>
  <c r="E56" i="22"/>
  <c r="H56" i="22" s="1"/>
  <c r="G55" i="22"/>
  <c r="E55" i="22"/>
  <c r="H55" i="22" s="1"/>
  <c r="H54" i="22"/>
  <c r="G54" i="22"/>
  <c r="E54" i="22"/>
  <c r="H53" i="22"/>
  <c r="G53" i="22"/>
  <c r="E53" i="22"/>
  <c r="E50" i="22"/>
  <c r="D50" i="22"/>
  <c r="C50" i="22"/>
  <c r="G49" i="22"/>
  <c r="F49" i="22"/>
  <c r="E49" i="22"/>
  <c r="G48" i="22"/>
  <c r="F48" i="22"/>
  <c r="E48" i="22"/>
  <c r="G47" i="22"/>
  <c r="F47" i="22"/>
  <c r="E47" i="22"/>
  <c r="G46" i="22"/>
  <c r="F46" i="22"/>
  <c r="E46" i="22"/>
  <c r="D43" i="22"/>
  <c r="G42" i="22" s="1"/>
  <c r="C43" i="22"/>
  <c r="E42" i="22"/>
  <c r="F41" i="22"/>
  <c r="E41" i="22"/>
  <c r="F40" i="22"/>
  <c r="E40" i="22"/>
  <c r="F39" i="22"/>
  <c r="E39" i="22"/>
  <c r="E34" i="22"/>
  <c r="C33" i="22"/>
  <c r="D32" i="22"/>
  <c r="C32" i="22"/>
  <c r="E32" i="22" s="1"/>
  <c r="G31" i="22"/>
  <c r="E31" i="22"/>
  <c r="G30" i="22"/>
  <c r="E30" i="22"/>
  <c r="G29" i="22"/>
  <c r="E29" i="22"/>
  <c r="H29" i="22" s="1"/>
  <c r="G28" i="22"/>
  <c r="E28" i="22"/>
  <c r="H28" i="22" s="1"/>
  <c r="E26" i="22"/>
  <c r="D26" i="22"/>
  <c r="C26" i="22"/>
  <c r="G25" i="22"/>
  <c r="F25" i="22"/>
  <c r="E25" i="22"/>
  <c r="G24" i="22"/>
  <c r="F24" i="22"/>
  <c r="E24" i="22"/>
  <c r="G23" i="22"/>
  <c r="F23" i="22"/>
  <c r="E23" i="22"/>
  <c r="G22" i="22"/>
  <c r="F22" i="22"/>
  <c r="E22" i="22"/>
  <c r="D20" i="22"/>
  <c r="C20" i="22"/>
  <c r="G19" i="22"/>
  <c r="F19" i="22"/>
  <c r="E19" i="22"/>
  <c r="F18" i="22"/>
  <c r="E18" i="22"/>
  <c r="F17" i="22"/>
  <c r="E17" i="22"/>
  <c r="F16" i="22"/>
  <c r="E16" i="22"/>
  <c r="D14" i="22"/>
  <c r="C14" i="22"/>
  <c r="F13" i="22" s="1"/>
  <c r="E13" i="22"/>
  <c r="F12" i="22"/>
  <c r="E12" i="22"/>
  <c r="F11" i="22"/>
  <c r="E11" i="22"/>
  <c r="F10" i="22"/>
  <c r="E10" i="22"/>
  <c r="E6" i="22"/>
  <c r="E76" i="21"/>
  <c r="E75" i="21"/>
  <c r="E72" i="21"/>
  <c r="D68" i="21"/>
  <c r="E67" i="21"/>
  <c r="E66" i="21"/>
  <c r="D66" i="21"/>
  <c r="C66" i="21"/>
  <c r="G65" i="21"/>
  <c r="F65" i="21"/>
  <c r="E65" i="21"/>
  <c r="G64" i="21"/>
  <c r="E64" i="21"/>
  <c r="H64" i="21" s="1"/>
  <c r="G63" i="21"/>
  <c r="F63" i="21"/>
  <c r="E63" i="21"/>
  <c r="G62" i="21"/>
  <c r="E62" i="21"/>
  <c r="H62" i="21" s="1"/>
  <c r="E60" i="21"/>
  <c r="E59" i="21"/>
  <c r="D57" i="21"/>
  <c r="D79" i="21" s="1"/>
  <c r="C57" i="21"/>
  <c r="F56" i="21"/>
  <c r="E56" i="21"/>
  <c r="F55" i="21"/>
  <c r="E55" i="21"/>
  <c r="F54" i="21"/>
  <c r="E54" i="21"/>
  <c r="F53" i="21"/>
  <c r="E53" i="21"/>
  <c r="D50" i="21"/>
  <c r="C50" i="21"/>
  <c r="G49" i="21"/>
  <c r="E49" i="21"/>
  <c r="G48" i="21"/>
  <c r="E48" i="21"/>
  <c r="G47" i="21"/>
  <c r="E47" i="21"/>
  <c r="G46" i="21"/>
  <c r="E46" i="21"/>
  <c r="D43" i="21"/>
  <c r="C43" i="21"/>
  <c r="E42" i="21"/>
  <c r="E41" i="21"/>
  <c r="E40" i="21"/>
  <c r="E39" i="21"/>
  <c r="E34" i="21"/>
  <c r="E32" i="21"/>
  <c r="D32" i="21"/>
  <c r="C32" i="21"/>
  <c r="G31" i="21"/>
  <c r="F31" i="21"/>
  <c r="E31" i="21"/>
  <c r="G30" i="21"/>
  <c r="F30" i="21"/>
  <c r="E30" i="21"/>
  <c r="G29" i="21"/>
  <c r="F29" i="21"/>
  <c r="E29" i="21"/>
  <c r="G28" i="21"/>
  <c r="F28" i="21"/>
  <c r="E28" i="21"/>
  <c r="D26" i="21"/>
  <c r="C26" i="21"/>
  <c r="F25" i="21" s="1"/>
  <c r="G25" i="21"/>
  <c r="E25" i="21"/>
  <c r="F24" i="21"/>
  <c r="E24" i="21"/>
  <c r="G23" i="21"/>
  <c r="F23" i="21"/>
  <c r="E23" i="21"/>
  <c r="F22" i="21"/>
  <c r="E22" i="21"/>
  <c r="D20" i="21"/>
  <c r="C20" i="21"/>
  <c r="F19" i="21"/>
  <c r="E19" i="21"/>
  <c r="F18" i="21"/>
  <c r="E18" i="21"/>
  <c r="F17" i="21"/>
  <c r="E17" i="21"/>
  <c r="F16" i="21"/>
  <c r="E16" i="21"/>
  <c r="D14" i="21"/>
  <c r="C14" i="21"/>
  <c r="G13" i="21"/>
  <c r="E13" i="21"/>
  <c r="G12" i="21"/>
  <c r="E12" i="21"/>
  <c r="G11" i="21"/>
  <c r="E11" i="21"/>
  <c r="G10" i="21"/>
  <c r="E10" i="21"/>
  <c r="E6" i="21"/>
  <c r="E76" i="36"/>
  <c r="E75" i="36"/>
  <c r="E72" i="36"/>
  <c r="C68" i="36"/>
  <c r="E67" i="36"/>
  <c r="D66" i="36"/>
  <c r="C66" i="36"/>
  <c r="F65" i="36"/>
  <c r="E65" i="36"/>
  <c r="F64" i="36"/>
  <c r="E64" i="36"/>
  <c r="F63" i="36"/>
  <c r="E63" i="36"/>
  <c r="F62" i="36"/>
  <c r="E62" i="36"/>
  <c r="E60" i="36"/>
  <c r="E59" i="36"/>
  <c r="D57" i="36"/>
  <c r="C57" i="36"/>
  <c r="E57" i="36" s="1"/>
  <c r="G56" i="36"/>
  <c r="E56" i="36"/>
  <c r="G55" i="36"/>
  <c r="E55" i="36"/>
  <c r="H55" i="36" s="1"/>
  <c r="G54" i="36"/>
  <c r="F54" i="36"/>
  <c r="E54" i="36"/>
  <c r="G53" i="36"/>
  <c r="E53" i="36"/>
  <c r="D50" i="36"/>
  <c r="C50" i="36"/>
  <c r="F49" i="36"/>
  <c r="E49" i="36"/>
  <c r="E48" i="36"/>
  <c r="F47" i="36"/>
  <c r="E47" i="36"/>
  <c r="E46" i="36"/>
  <c r="D43" i="36"/>
  <c r="C43" i="36"/>
  <c r="G42" i="36"/>
  <c r="E42" i="36"/>
  <c r="G41" i="36"/>
  <c r="E41" i="36"/>
  <c r="G40" i="36"/>
  <c r="E40" i="36"/>
  <c r="G39" i="36"/>
  <c r="E39" i="36"/>
  <c r="E34" i="36"/>
  <c r="D32" i="36"/>
  <c r="G31" i="36" s="1"/>
  <c r="C32" i="36"/>
  <c r="F31" i="36" s="1"/>
  <c r="E31" i="36"/>
  <c r="F30" i="36"/>
  <c r="E30" i="36"/>
  <c r="F29" i="36"/>
  <c r="E29" i="36"/>
  <c r="F28" i="36"/>
  <c r="E28" i="36"/>
  <c r="D26" i="36"/>
  <c r="C26" i="36"/>
  <c r="F25" i="36"/>
  <c r="E25" i="36"/>
  <c r="F24" i="36"/>
  <c r="E24" i="36"/>
  <c r="F23" i="36"/>
  <c r="E23" i="36"/>
  <c r="F22" i="36"/>
  <c r="E22" i="36"/>
  <c r="D20" i="36"/>
  <c r="C20" i="36"/>
  <c r="G19" i="36"/>
  <c r="E19" i="36"/>
  <c r="G18" i="36"/>
  <c r="E18" i="36"/>
  <c r="G17" i="36"/>
  <c r="E17" i="36"/>
  <c r="G16" i="36"/>
  <c r="E16" i="36"/>
  <c r="D14" i="36"/>
  <c r="C14" i="36"/>
  <c r="F13" i="36"/>
  <c r="E13" i="36"/>
  <c r="F12" i="36"/>
  <c r="E12" i="36"/>
  <c r="F11" i="36"/>
  <c r="E11" i="36"/>
  <c r="F10" i="36"/>
  <c r="E10" i="36"/>
  <c r="E6" i="36"/>
  <c r="C78" i="37"/>
  <c r="E76" i="37"/>
  <c r="E75" i="37"/>
  <c r="E72" i="37"/>
  <c r="D68" i="37"/>
  <c r="E68" i="37" s="1"/>
  <c r="C68" i="37"/>
  <c r="E67" i="37"/>
  <c r="E66" i="37"/>
  <c r="D66" i="37"/>
  <c r="C66" i="37"/>
  <c r="H65" i="37"/>
  <c r="G65" i="37"/>
  <c r="E65" i="37"/>
  <c r="G64" i="37"/>
  <c r="E64" i="37"/>
  <c r="H64" i="37" s="1"/>
  <c r="H63" i="37"/>
  <c r="G63" i="37"/>
  <c r="E63" i="37"/>
  <c r="H62" i="37"/>
  <c r="G62" i="37"/>
  <c r="E62" i="37"/>
  <c r="E60" i="37"/>
  <c r="E59" i="37"/>
  <c r="D57" i="37"/>
  <c r="C57" i="37"/>
  <c r="F56" i="37"/>
  <c r="E56" i="37"/>
  <c r="F55" i="37"/>
  <c r="E55" i="37"/>
  <c r="F54" i="37"/>
  <c r="E54" i="37"/>
  <c r="F53" i="37"/>
  <c r="E53" i="37"/>
  <c r="E50" i="37"/>
  <c r="H47" i="37" s="1"/>
  <c r="D50" i="37"/>
  <c r="C50" i="37"/>
  <c r="G49" i="37"/>
  <c r="E49" i="37"/>
  <c r="H49" i="37" s="1"/>
  <c r="G48" i="37"/>
  <c r="E48" i="37"/>
  <c r="H48" i="37" s="1"/>
  <c r="G47" i="37"/>
  <c r="E47" i="37"/>
  <c r="G46" i="37"/>
  <c r="E46" i="37"/>
  <c r="H46" i="37" s="1"/>
  <c r="D43" i="37"/>
  <c r="C43" i="37"/>
  <c r="F42" i="37"/>
  <c r="E42" i="37"/>
  <c r="F41" i="37"/>
  <c r="E41" i="37"/>
  <c r="F40" i="37"/>
  <c r="E40" i="37"/>
  <c r="F39" i="37"/>
  <c r="E39" i="37"/>
  <c r="E34" i="37"/>
  <c r="D32" i="37"/>
  <c r="C32" i="37"/>
  <c r="E31" i="37"/>
  <c r="E30" i="37"/>
  <c r="E29" i="37"/>
  <c r="E28" i="37"/>
  <c r="D26" i="37"/>
  <c r="C26" i="37"/>
  <c r="E26" i="37" s="1"/>
  <c r="G25" i="37"/>
  <c r="E25" i="37"/>
  <c r="G24" i="37"/>
  <c r="E24" i="37"/>
  <c r="G23" i="37"/>
  <c r="E23" i="37"/>
  <c r="H23" i="37" s="1"/>
  <c r="G22" i="37"/>
  <c r="E22" i="37"/>
  <c r="E20" i="37"/>
  <c r="D20" i="37"/>
  <c r="C20" i="37"/>
  <c r="G19" i="37"/>
  <c r="F19" i="37"/>
  <c r="E19" i="37"/>
  <c r="G18" i="37"/>
  <c r="F18" i="37"/>
  <c r="E18" i="37"/>
  <c r="G17" i="37"/>
  <c r="F17" i="37"/>
  <c r="E17" i="37"/>
  <c r="G16" i="37"/>
  <c r="F16" i="37"/>
  <c r="E16" i="37"/>
  <c r="D14" i="37"/>
  <c r="G13" i="37" s="1"/>
  <c r="C14" i="37"/>
  <c r="F13" i="37"/>
  <c r="E13" i="37"/>
  <c r="F12" i="37"/>
  <c r="E12" i="37"/>
  <c r="F11" i="37"/>
  <c r="E11" i="37"/>
  <c r="F10" i="37"/>
  <c r="E10" i="37"/>
  <c r="E6" i="37"/>
  <c r="E76" i="38"/>
  <c r="E75" i="38"/>
  <c r="E72" i="38"/>
  <c r="C68" i="38"/>
  <c r="E67" i="38"/>
  <c r="D66" i="38"/>
  <c r="C66" i="38"/>
  <c r="F65" i="38"/>
  <c r="E65" i="38"/>
  <c r="F64" i="38"/>
  <c r="E64" i="38"/>
  <c r="F63" i="38"/>
  <c r="E63" i="38"/>
  <c r="F62" i="38"/>
  <c r="E62" i="38"/>
  <c r="E60" i="38"/>
  <c r="E59" i="38"/>
  <c r="E57" i="38"/>
  <c r="D57" i="38"/>
  <c r="C57" i="38"/>
  <c r="G56" i="38"/>
  <c r="E56" i="38"/>
  <c r="G55" i="38"/>
  <c r="E55" i="38"/>
  <c r="G54" i="38"/>
  <c r="E54" i="38"/>
  <c r="H53" i="38"/>
  <c r="G53" i="38"/>
  <c r="E53" i="38"/>
  <c r="D50" i="38"/>
  <c r="C50" i="38"/>
  <c r="F49" i="38"/>
  <c r="E49" i="38"/>
  <c r="F48" i="38"/>
  <c r="E48" i="38"/>
  <c r="F47" i="38"/>
  <c r="E47" i="38"/>
  <c r="F46" i="38"/>
  <c r="E46" i="38"/>
  <c r="D43" i="38"/>
  <c r="C43" i="38"/>
  <c r="E43" i="38" s="1"/>
  <c r="F42" i="38"/>
  <c r="E42" i="38"/>
  <c r="G41" i="38"/>
  <c r="E41" i="38"/>
  <c r="G40" i="38"/>
  <c r="E40" i="38"/>
  <c r="G39" i="38"/>
  <c r="E39" i="38"/>
  <c r="H39" i="38" s="1"/>
  <c r="E34" i="38"/>
  <c r="D33" i="38"/>
  <c r="E32" i="38"/>
  <c r="H29" i="38" s="1"/>
  <c r="D32" i="38"/>
  <c r="C32" i="38"/>
  <c r="G31" i="38"/>
  <c r="E31" i="38"/>
  <c r="H31" i="38" s="1"/>
  <c r="G30" i="38"/>
  <c r="E30" i="38"/>
  <c r="G29" i="38"/>
  <c r="E29" i="38"/>
  <c r="H28" i="38"/>
  <c r="G28" i="38"/>
  <c r="E28" i="38"/>
  <c r="D26" i="38"/>
  <c r="C26" i="38"/>
  <c r="F25" i="38"/>
  <c r="E25" i="38"/>
  <c r="F24" i="38"/>
  <c r="E24" i="38"/>
  <c r="F23" i="38"/>
  <c r="E23" i="38"/>
  <c r="F22" i="38"/>
  <c r="E22" i="38"/>
  <c r="E20" i="38"/>
  <c r="D20" i="38"/>
  <c r="C20" i="38"/>
  <c r="G19" i="38"/>
  <c r="F19" i="38"/>
  <c r="E19" i="38"/>
  <c r="G18" i="38"/>
  <c r="E18" i="38"/>
  <c r="H18" i="38" s="1"/>
  <c r="G17" i="38"/>
  <c r="F17" i="38"/>
  <c r="E17" i="38"/>
  <c r="G16" i="38"/>
  <c r="E16" i="38"/>
  <c r="H16" i="38" s="1"/>
  <c r="D14" i="38"/>
  <c r="C14" i="38"/>
  <c r="F13" i="38"/>
  <c r="E13" i="38"/>
  <c r="E12" i="38"/>
  <c r="F11" i="38"/>
  <c r="E11" i="38"/>
  <c r="E10" i="38"/>
  <c r="E6" i="38"/>
  <c r="E76" i="39"/>
  <c r="E75" i="39"/>
  <c r="E72" i="39"/>
  <c r="E67" i="39"/>
  <c r="G66" i="39"/>
  <c r="D66" i="39"/>
  <c r="G65" i="39" s="1"/>
  <c r="C66" i="39"/>
  <c r="F65" i="39" s="1"/>
  <c r="E65" i="39"/>
  <c r="F64" i="39"/>
  <c r="E64" i="39"/>
  <c r="F63" i="39"/>
  <c r="E63" i="39"/>
  <c r="F62" i="39"/>
  <c r="E62" i="39"/>
  <c r="E60" i="39"/>
  <c r="E59" i="39"/>
  <c r="E57" i="39"/>
  <c r="D57" i="39"/>
  <c r="C57" i="39"/>
  <c r="G56" i="39"/>
  <c r="F56" i="39"/>
  <c r="E56" i="39"/>
  <c r="G55" i="39"/>
  <c r="F55" i="39"/>
  <c r="E55" i="39"/>
  <c r="G54" i="39"/>
  <c r="F54" i="39"/>
  <c r="E54" i="39"/>
  <c r="G53" i="39"/>
  <c r="F53" i="39"/>
  <c r="E53" i="39"/>
  <c r="D50" i="39"/>
  <c r="G49" i="39" s="1"/>
  <c r="C50" i="39"/>
  <c r="E49" i="39"/>
  <c r="F48" i="39"/>
  <c r="E48" i="39"/>
  <c r="F47" i="39"/>
  <c r="E47" i="39"/>
  <c r="F46" i="39"/>
  <c r="E46" i="39"/>
  <c r="D43" i="39"/>
  <c r="C43" i="39"/>
  <c r="F42" i="39"/>
  <c r="E42" i="39"/>
  <c r="F41" i="39"/>
  <c r="E41" i="39"/>
  <c r="F40" i="39"/>
  <c r="E40" i="39"/>
  <c r="F39" i="39"/>
  <c r="E39" i="39"/>
  <c r="E34" i="39"/>
  <c r="D32" i="39"/>
  <c r="C32" i="39"/>
  <c r="F31" i="39"/>
  <c r="E31" i="39"/>
  <c r="F30" i="39"/>
  <c r="E30" i="39"/>
  <c r="F29" i="39"/>
  <c r="E29" i="39"/>
  <c r="F28" i="39"/>
  <c r="E28" i="39"/>
  <c r="E26" i="39"/>
  <c r="D26" i="39"/>
  <c r="G25" i="39" s="1"/>
  <c r="C26" i="39"/>
  <c r="F25" i="39"/>
  <c r="E25" i="39"/>
  <c r="G24" i="39"/>
  <c r="E24" i="39"/>
  <c r="G23" i="39"/>
  <c r="F23" i="39"/>
  <c r="E23" i="39"/>
  <c r="G22" i="39"/>
  <c r="E22" i="39"/>
  <c r="D20" i="39"/>
  <c r="C20" i="39"/>
  <c r="C33" i="39" s="1"/>
  <c r="E19" i="39"/>
  <c r="E18" i="39"/>
  <c r="E17" i="39"/>
  <c r="E16" i="39"/>
  <c r="E14" i="39"/>
  <c r="D14" i="39"/>
  <c r="D33" i="39" s="1"/>
  <c r="C14" i="39"/>
  <c r="G13" i="39"/>
  <c r="E13" i="39"/>
  <c r="H13" i="39" s="1"/>
  <c r="G12" i="39"/>
  <c r="E12" i="39"/>
  <c r="H12" i="39" s="1"/>
  <c r="G11" i="39"/>
  <c r="E11" i="39"/>
  <c r="H11" i="39" s="1"/>
  <c r="H10" i="39"/>
  <c r="G10" i="39"/>
  <c r="E10" i="39"/>
  <c r="E6" i="39"/>
  <c r="E76" i="40"/>
  <c r="E75" i="40"/>
  <c r="E72" i="40"/>
  <c r="D68" i="40"/>
  <c r="E67" i="40"/>
  <c r="D66" i="40"/>
  <c r="C66" i="40"/>
  <c r="E65" i="40"/>
  <c r="E64" i="40"/>
  <c r="E63" i="40"/>
  <c r="E62" i="40"/>
  <c r="E60" i="40"/>
  <c r="E59" i="40"/>
  <c r="D57" i="40"/>
  <c r="C57" i="40"/>
  <c r="F56" i="40" s="1"/>
  <c r="E56" i="40"/>
  <c r="F55" i="40"/>
  <c r="E55" i="40"/>
  <c r="F54" i="40"/>
  <c r="E54" i="40"/>
  <c r="F53" i="40"/>
  <c r="E53" i="40"/>
  <c r="D50" i="40"/>
  <c r="C50" i="40"/>
  <c r="F49" i="40"/>
  <c r="E49" i="40"/>
  <c r="F48" i="40"/>
  <c r="E48" i="40"/>
  <c r="F47" i="40"/>
  <c r="E47" i="40"/>
  <c r="F46" i="40"/>
  <c r="E46" i="40"/>
  <c r="E43" i="40"/>
  <c r="D43" i="40"/>
  <c r="C43" i="40"/>
  <c r="G42" i="40"/>
  <c r="E42" i="40"/>
  <c r="H42" i="40" s="1"/>
  <c r="G41" i="40"/>
  <c r="E41" i="40"/>
  <c r="G40" i="40"/>
  <c r="E40" i="40"/>
  <c r="H40" i="40" s="1"/>
  <c r="G39" i="40"/>
  <c r="E39" i="40"/>
  <c r="E34" i="40"/>
  <c r="D32" i="40"/>
  <c r="C32" i="40"/>
  <c r="E32" i="40" s="1"/>
  <c r="G31" i="40"/>
  <c r="E31" i="40"/>
  <c r="G30" i="40"/>
  <c r="E30" i="40"/>
  <c r="G29" i="40"/>
  <c r="E29" i="40"/>
  <c r="G28" i="40"/>
  <c r="E28" i="40"/>
  <c r="D26" i="40"/>
  <c r="C26" i="40"/>
  <c r="F25" i="40"/>
  <c r="E25" i="40"/>
  <c r="F24" i="40"/>
  <c r="E24" i="40"/>
  <c r="F23" i="40"/>
  <c r="E23" i="40"/>
  <c r="F22" i="40"/>
  <c r="E22" i="40"/>
  <c r="E20" i="40"/>
  <c r="D20" i="40"/>
  <c r="C20" i="40"/>
  <c r="G19" i="40"/>
  <c r="E19" i="40"/>
  <c r="H19" i="40" s="1"/>
  <c r="G18" i="40"/>
  <c r="E18" i="40"/>
  <c r="G17" i="40"/>
  <c r="E17" i="40"/>
  <c r="H17" i="40" s="1"/>
  <c r="G16" i="40"/>
  <c r="E16" i="40"/>
  <c r="D14" i="40"/>
  <c r="C14" i="40"/>
  <c r="C33" i="40" s="1"/>
  <c r="C35" i="40" s="1"/>
  <c r="C80" i="40" s="1"/>
  <c r="F13" i="40"/>
  <c r="E13" i="40"/>
  <c r="F12" i="40"/>
  <c r="E12" i="40"/>
  <c r="F11" i="40"/>
  <c r="E11" i="40"/>
  <c r="F10" i="40"/>
  <c r="E10" i="40"/>
  <c r="E6" i="40"/>
  <c r="E76" i="41"/>
  <c r="E75" i="41"/>
  <c r="E72" i="41"/>
  <c r="D68" i="41"/>
  <c r="E67" i="41"/>
  <c r="D66" i="41"/>
  <c r="C66" i="41"/>
  <c r="G65" i="41"/>
  <c r="E65" i="41"/>
  <c r="G64" i="41"/>
  <c r="E64" i="41"/>
  <c r="G63" i="41"/>
  <c r="E63" i="41"/>
  <c r="G62" i="41"/>
  <c r="E62" i="41"/>
  <c r="E60" i="41"/>
  <c r="E59" i="41"/>
  <c r="D57" i="41"/>
  <c r="C57" i="41"/>
  <c r="F56" i="41"/>
  <c r="E56" i="41"/>
  <c r="F55" i="41"/>
  <c r="E55" i="41"/>
  <c r="F54" i="41"/>
  <c r="E54" i="41"/>
  <c r="F53" i="41"/>
  <c r="E53" i="41"/>
  <c r="E50" i="41"/>
  <c r="D50" i="41"/>
  <c r="C50" i="41"/>
  <c r="G49" i="41"/>
  <c r="E49" i="41"/>
  <c r="H49" i="41" s="1"/>
  <c r="G48" i="41"/>
  <c r="E48" i="41"/>
  <c r="G47" i="41"/>
  <c r="E47" i="41"/>
  <c r="H47" i="41" s="1"/>
  <c r="G46" i="41"/>
  <c r="E46" i="41"/>
  <c r="D43" i="41"/>
  <c r="C43" i="41"/>
  <c r="F42" i="41"/>
  <c r="E42" i="41"/>
  <c r="F41" i="41"/>
  <c r="E41" i="41"/>
  <c r="F40" i="41"/>
  <c r="E40" i="41"/>
  <c r="F39" i="41"/>
  <c r="E39" i="41"/>
  <c r="E34" i="41"/>
  <c r="D32" i="41"/>
  <c r="C32" i="41"/>
  <c r="F31" i="41"/>
  <c r="E31" i="41"/>
  <c r="F30" i="41"/>
  <c r="E30" i="41"/>
  <c r="F29" i="41"/>
  <c r="E29" i="41"/>
  <c r="F28" i="41"/>
  <c r="E28" i="41"/>
  <c r="E26" i="41"/>
  <c r="D26" i="41"/>
  <c r="C26" i="41"/>
  <c r="G25" i="41"/>
  <c r="E25" i="41"/>
  <c r="H25" i="41" s="1"/>
  <c r="G24" i="41"/>
  <c r="E24" i="41"/>
  <c r="G23" i="41"/>
  <c r="E23" i="41"/>
  <c r="H23" i="41" s="1"/>
  <c r="G22" i="41"/>
  <c r="E22" i="41"/>
  <c r="D20" i="41"/>
  <c r="C20" i="41"/>
  <c r="F19" i="41"/>
  <c r="E19" i="41"/>
  <c r="F18" i="41"/>
  <c r="E18" i="41"/>
  <c r="F17" i="41"/>
  <c r="E17" i="41"/>
  <c r="F16" i="41"/>
  <c r="E16" i="41"/>
  <c r="D14" i="41"/>
  <c r="C14" i="41"/>
  <c r="G13" i="41"/>
  <c r="E13" i="41"/>
  <c r="G12" i="41"/>
  <c r="E12" i="41"/>
  <c r="G11" i="41"/>
  <c r="E11" i="41"/>
  <c r="G10" i="41"/>
  <c r="E10" i="41"/>
  <c r="E6" i="41"/>
  <c r="E76" i="42"/>
  <c r="E75" i="42"/>
  <c r="E72" i="42"/>
  <c r="C68" i="42"/>
  <c r="E67" i="42"/>
  <c r="D66" i="42"/>
  <c r="C66" i="42"/>
  <c r="F65" i="42"/>
  <c r="E65" i="42"/>
  <c r="F64" i="42"/>
  <c r="E64" i="42"/>
  <c r="F63" i="42"/>
  <c r="E63" i="42"/>
  <c r="F62" i="42"/>
  <c r="E62" i="42"/>
  <c r="E60" i="42"/>
  <c r="E59" i="42"/>
  <c r="D57" i="42"/>
  <c r="C57" i="42"/>
  <c r="G56" i="42"/>
  <c r="E56" i="42"/>
  <c r="G55" i="42"/>
  <c r="E55" i="42"/>
  <c r="G54" i="42"/>
  <c r="E54" i="42"/>
  <c r="G53" i="42"/>
  <c r="E53" i="42"/>
  <c r="D50" i="42"/>
  <c r="C50" i="42"/>
  <c r="F49" i="42"/>
  <c r="E49" i="42"/>
  <c r="F48" i="42"/>
  <c r="E48" i="42"/>
  <c r="F47" i="42"/>
  <c r="E47" i="42"/>
  <c r="F46" i="42"/>
  <c r="E46" i="42"/>
  <c r="E43" i="42"/>
  <c r="D43" i="42"/>
  <c r="C43" i="42"/>
  <c r="G42" i="42"/>
  <c r="E42" i="42"/>
  <c r="H42" i="42" s="1"/>
  <c r="G41" i="42"/>
  <c r="E41" i="42"/>
  <c r="G40" i="42"/>
  <c r="E40" i="42"/>
  <c r="H40" i="42" s="1"/>
  <c r="G39" i="42"/>
  <c r="E39" i="42"/>
  <c r="E34" i="42"/>
  <c r="D33" i="42"/>
  <c r="D35" i="42" s="1"/>
  <c r="D32" i="42"/>
  <c r="C32" i="42"/>
  <c r="G31" i="42"/>
  <c r="E31" i="42"/>
  <c r="G30" i="42"/>
  <c r="E30" i="42"/>
  <c r="G29" i="42"/>
  <c r="E29" i="42"/>
  <c r="G28" i="42"/>
  <c r="E28" i="42"/>
  <c r="D26" i="42"/>
  <c r="C26" i="42"/>
  <c r="F25" i="42"/>
  <c r="E25" i="42"/>
  <c r="F24" i="42"/>
  <c r="E24" i="42"/>
  <c r="F23" i="42"/>
  <c r="E23" i="42"/>
  <c r="F22" i="42"/>
  <c r="E22" i="42"/>
  <c r="D20" i="42"/>
  <c r="C20" i="42"/>
  <c r="E20" i="42" s="1"/>
  <c r="G19" i="42"/>
  <c r="E19" i="42"/>
  <c r="G18" i="42"/>
  <c r="E18" i="42"/>
  <c r="G17" i="42"/>
  <c r="E17" i="42"/>
  <c r="G16" i="42"/>
  <c r="E16" i="42"/>
  <c r="D14" i="42"/>
  <c r="C14" i="42"/>
  <c r="C33" i="42" s="1"/>
  <c r="F13" i="42"/>
  <c r="E13" i="42"/>
  <c r="F12" i="42"/>
  <c r="E12" i="42"/>
  <c r="F11" i="42"/>
  <c r="E11" i="42"/>
  <c r="F10" i="42"/>
  <c r="E10" i="42"/>
  <c r="E6" i="42"/>
  <c r="E76" i="43"/>
  <c r="E75" i="43"/>
  <c r="E72" i="43"/>
  <c r="D68" i="43"/>
  <c r="E67" i="43"/>
  <c r="E66" i="43"/>
  <c r="D66" i="43"/>
  <c r="C66" i="43"/>
  <c r="G65" i="43"/>
  <c r="E65" i="43"/>
  <c r="H65" i="43" s="1"/>
  <c r="G64" i="43"/>
  <c r="E64" i="43"/>
  <c r="G63" i="43"/>
  <c r="E63" i="43"/>
  <c r="H63" i="43" s="1"/>
  <c r="G62" i="43"/>
  <c r="E62" i="43"/>
  <c r="H62" i="43" s="1"/>
  <c r="E60" i="43"/>
  <c r="E59" i="43"/>
  <c r="D57" i="43"/>
  <c r="C57" i="43"/>
  <c r="F56" i="43"/>
  <c r="E56" i="43"/>
  <c r="F55" i="43"/>
  <c r="E55" i="43"/>
  <c r="F54" i="43"/>
  <c r="E54" i="43"/>
  <c r="F53" i="43"/>
  <c r="E53" i="43"/>
  <c r="D50" i="43"/>
  <c r="C50" i="43"/>
  <c r="G49" i="43"/>
  <c r="E49" i="43"/>
  <c r="G48" i="43"/>
  <c r="E48" i="43"/>
  <c r="G47" i="43"/>
  <c r="E47" i="43"/>
  <c r="G46" i="43"/>
  <c r="E46" i="43"/>
  <c r="D43" i="43"/>
  <c r="C43" i="43"/>
  <c r="F42" i="43"/>
  <c r="E42" i="43"/>
  <c r="F41" i="43"/>
  <c r="E41" i="43"/>
  <c r="F40" i="43"/>
  <c r="E40" i="43"/>
  <c r="F39" i="43"/>
  <c r="E39" i="43"/>
  <c r="E34" i="43"/>
  <c r="D32" i="43"/>
  <c r="C32" i="43"/>
  <c r="F31" i="43"/>
  <c r="E31" i="43"/>
  <c r="F30" i="43"/>
  <c r="E30" i="43"/>
  <c r="F29" i="43"/>
  <c r="E29" i="43"/>
  <c r="F28" i="43"/>
  <c r="E28" i="43"/>
  <c r="D26" i="43"/>
  <c r="C26" i="43"/>
  <c r="G25" i="43"/>
  <c r="E25" i="43"/>
  <c r="G24" i="43"/>
  <c r="E24" i="43"/>
  <c r="G23" i="43"/>
  <c r="E23" i="43"/>
  <c r="G22" i="43"/>
  <c r="E22" i="43"/>
  <c r="D20" i="43"/>
  <c r="C20" i="43"/>
  <c r="F19" i="43"/>
  <c r="E19" i="43"/>
  <c r="F18" i="43"/>
  <c r="E18" i="43"/>
  <c r="F17" i="43"/>
  <c r="E17" i="43"/>
  <c r="F16" i="43"/>
  <c r="E16" i="43"/>
  <c r="D14" i="43"/>
  <c r="D33" i="43" s="1"/>
  <c r="C14" i="43"/>
  <c r="G13" i="43"/>
  <c r="E13" i="43"/>
  <c r="G12" i="43"/>
  <c r="E12" i="43"/>
  <c r="G11" i="43"/>
  <c r="E11" i="43"/>
  <c r="G10" i="43"/>
  <c r="E10" i="43"/>
  <c r="E6" i="43"/>
  <c r="E76" i="44"/>
  <c r="E75" i="44"/>
  <c r="E72" i="44"/>
  <c r="C68" i="44"/>
  <c r="E67" i="44"/>
  <c r="D66" i="44"/>
  <c r="C66" i="44"/>
  <c r="F65" i="44"/>
  <c r="E65" i="44"/>
  <c r="F64" i="44"/>
  <c r="E64" i="44"/>
  <c r="F63" i="44"/>
  <c r="E63" i="44"/>
  <c r="F62" i="44"/>
  <c r="E62" i="44"/>
  <c r="E60" i="44"/>
  <c r="E59" i="44"/>
  <c r="D57" i="44"/>
  <c r="C57" i="44"/>
  <c r="E57" i="44" s="1"/>
  <c r="G56" i="44"/>
  <c r="E56" i="44"/>
  <c r="G55" i="44"/>
  <c r="E55" i="44"/>
  <c r="G54" i="44"/>
  <c r="E54" i="44"/>
  <c r="G53" i="44"/>
  <c r="E53" i="44"/>
  <c r="D50" i="44"/>
  <c r="C50" i="44"/>
  <c r="F49" i="44"/>
  <c r="E49" i="44"/>
  <c r="F48" i="44"/>
  <c r="E48" i="44"/>
  <c r="F47" i="44"/>
  <c r="E47" i="44"/>
  <c r="F46" i="44"/>
  <c r="E46" i="44"/>
  <c r="D43" i="44"/>
  <c r="C43" i="44"/>
  <c r="C83" i="44" s="1"/>
  <c r="G42" i="44"/>
  <c r="E42" i="44"/>
  <c r="G41" i="44"/>
  <c r="E41" i="44"/>
  <c r="G40" i="44"/>
  <c r="E40" i="44"/>
  <c r="G39" i="44"/>
  <c r="E39" i="44"/>
  <c r="E34" i="44"/>
  <c r="E32" i="44"/>
  <c r="D32" i="44"/>
  <c r="C32" i="44"/>
  <c r="G31" i="44"/>
  <c r="E31" i="44"/>
  <c r="H31" i="44" s="1"/>
  <c r="G30" i="44"/>
  <c r="E30" i="44"/>
  <c r="G29" i="44"/>
  <c r="E29" i="44"/>
  <c r="H29" i="44" s="1"/>
  <c r="G28" i="44"/>
  <c r="E28" i="44"/>
  <c r="H28" i="44" s="1"/>
  <c r="D26" i="44"/>
  <c r="C26" i="44"/>
  <c r="F25" i="44"/>
  <c r="E25" i="44"/>
  <c r="F24" i="44"/>
  <c r="E24" i="44"/>
  <c r="F23" i="44"/>
  <c r="E23" i="44"/>
  <c r="F22" i="44"/>
  <c r="E22" i="44"/>
  <c r="D20" i="44"/>
  <c r="C20" i="44"/>
  <c r="E20" i="44" s="1"/>
  <c r="G19" i="44"/>
  <c r="E19" i="44"/>
  <c r="G18" i="44"/>
  <c r="E18" i="44"/>
  <c r="G17" i="44"/>
  <c r="E17" i="44"/>
  <c r="G16" i="44"/>
  <c r="E16" i="44"/>
  <c r="D14" i="44"/>
  <c r="C14" i="44"/>
  <c r="C33" i="44" s="1"/>
  <c r="C35" i="44" s="1"/>
  <c r="C80" i="44" s="1"/>
  <c r="F13" i="44"/>
  <c r="E13" i="44"/>
  <c r="F12" i="44"/>
  <c r="E12" i="44"/>
  <c r="F11" i="44"/>
  <c r="E11" i="44"/>
  <c r="F10" i="44"/>
  <c r="E10" i="44"/>
  <c r="E6" i="44"/>
  <c r="E76" i="45"/>
  <c r="E75" i="45"/>
  <c r="E72" i="45"/>
  <c r="D68" i="45"/>
  <c r="E67" i="45"/>
  <c r="D66" i="45"/>
  <c r="C66" i="45"/>
  <c r="G65" i="45"/>
  <c r="E65" i="45"/>
  <c r="G64" i="45"/>
  <c r="E64" i="45"/>
  <c r="G63" i="45"/>
  <c r="E63" i="45"/>
  <c r="G62" i="45"/>
  <c r="E62" i="45"/>
  <c r="E60" i="45"/>
  <c r="E59" i="45"/>
  <c r="D57" i="45"/>
  <c r="C57" i="45"/>
  <c r="F56" i="45"/>
  <c r="E56" i="45"/>
  <c r="F55" i="45"/>
  <c r="E55" i="45"/>
  <c r="F54" i="45"/>
  <c r="E54" i="45"/>
  <c r="F53" i="45"/>
  <c r="E53" i="45"/>
  <c r="D50" i="45"/>
  <c r="C50" i="45"/>
  <c r="E50" i="45" s="1"/>
  <c r="G49" i="45"/>
  <c r="E49" i="45"/>
  <c r="G48" i="45"/>
  <c r="E48" i="45"/>
  <c r="G47" i="45"/>
  <c r="E47" i="45"/>
  <c r="G46" i="45"/>
  <c r="E46" i="45"/>
  <c r="D43" i="45"/>
  <c r="C43" i="45"/>
  <c r="F42" i="45"/>
  <c r="E42" i="45"/>
  <c r="F41" i="45"/>
  <c r="E41" i="45"/>
  <c r="F40" i="45"/>
  <c r="E40" i="45"/>
  <c r="F39" i="45"/>
  <c r="E39" i="45"/>
  <c r="E34" i="45"/>
  <c r="D32" i="45"/>
  <c r="C32" i="45"/>
  <c r="F31" i="45"/>
  <c r="E31" i="45"/>
  <c r="F30" i="45"/>
  <c r="E30" i="45"/>
  <c r="F29" i="45"/>
  <c r="E29" i="45"/>
  <c r="F28" i="45"/>
  <c r="E28" i="45"/>
  <c r="D26" i="45"/>
  <c r="C26" i="45"/>
  <c r="E26" i="45" s="1"/>
  <c r="G25" i="45"/>
  <c r="E25" i="45"/>
  <c r="G24" i="45"/>
  <c r="E24" i="45"/>
  <c r="G23" i="45"/>
  <c r="E23" i="45"/>
  <c r="G22" i="45"/>
  <c r="E22" i="45"/>
  <c r="D20" i="45"/>
  <c r="C20" i="45"/>
  <c r="F19" i="45"/>
  <c r="E19" i="45"/>
  <c r="F18" i="45"/>
  <c r="E18" i="45"/>
  <c r="F17" i="45"/>
  <c r="E17" i="45"/>
  <c r="F16" i="45"/>
  <c r="E16" i="45"/>
  <c r="D14" i="45"/>
  <c r="D33" i="45" s="1"/>
  <c r="D35" i="45" s="1"/>
  <c r="D80" i="45" s="1"/>
  <c r="C14" i="45"/>
  <c r="G13" i="45"/>
  <c r="E13" i="45"/>
  <c r="G12" i="45"/>
  <c r="E12" i="45"/>
  <c r="G11" i="45"/>
  <c r="E11" i="45"/>
  <c r="G10" i="45"/>
  <c r="E10" i="45"/>
  <c r="E6" i="45"/>
  <c r="E76" i="50"/>
  <c r="E75" i="50"/>
  <c r="E72" i="50"/>
  <c r="C68" i="50"/>
  <c r="E67" i="50"/>
  <c r="D66" i="50"/>
  <c r="C66" i="50"/>
  <c r="F65" i="50"/>
  <c r="E65" i="50"/>
  <c r="F64" i="50"/>
  <c r="E64" i="50"/>
  <c r="F63" i="50"/>
  <c r="E63" i="50"/>
  <c r="F62" i="50"/>
  <c r="E62" i="50"/>
  <c r="E60" i="50"/>
  <c r="E59" i="50"/>
  <c r="D57" i="50"/>
  <c r="C57" i="50"/>
  <c r="G56" i="50"/>
  <c r="E56" i="50"/>
  <c r="G55" i="50"/>
  <c r="E55" i="50"/>
  <c r="G54" i="50"/>
  <c r="E54" i="50"/>
  <c r="G53" i="50"/>
  <c r="E53" i="50"/>
  <c r="D50" i="50"/>
  <c r="C50" i="50"/>
  <c r="F49" i="50"/>
  <c r="E49" i="50"/>
  <c r="F48" i="50"/>
  <c r="E48" i="50"/>
  <c r="F47" i="50"/>
  <c r="E47" i="50"/>
  <c r="F46" i="50"/>
  <c r="E46" i="50"/>
  <c r="D43" i="50"/>
  <c r="C43" i="50"/>
  <c r="C83" i="50" s="1"/>
  <c r="G42" i="50"/>
  <c r="E42" i="50"/>
  <c r="G41" i="50"/>
  <c r="E41" i="50"/>
  <c r="G40" i="50"/>
  <c r="E40" i="50"/>
  <c r="G39" i="50"/>
  <c r="E39" i="50"/>
  <c r="E34" i="50"/>
  <c r="E32" i="50"/>
  <c r="D32" i="50"/>
  <c r="C32" i="50"/>
  <c r="G31" i="50"/>
  <c r="E31" i="50"/>
  <c r="H31" i="50" s="1"/>
  <c r="G30" i="50"/>
  <c r="E30" i="50"/>
  <c r="H30" i="50" s="1"/>
  <c r="G29" i="50"/>
  <c r="E29" i="50"/>
  <c r="H29" i="50" s="1"/>
  <c r="G28" i="50"/>
  <c r="E28" i="50"/>
  <c r="H28" i="50" s="1"/>
  <c r="D26" i="50"/>
  <c r="C26" i="50"/>
  <c r="F25" i="50"/>
  <c r="E25" i="50"/>
  <c r="F24" i="50"/>
  <c r="E24" i="50"/>
  <c r="F23" i="50"/>
  <c r="E23" i="50"/>
  <c r="F22" i="50"/>
  <c r="E22" i="50"/>
  <c r="D20" i="50"/>
  <c r="C20" i="50"/>
  <c r="G19" i="50"/>
  <c r="E19" i="50"/>
  <c r="G18" i="50"/>
  <c r="E18" i="50"/>
  <c r="G17" i="50"/>
  <c r="E17" i="50"/>
  <c r="G16" i="50"/>
  <c r="E16" i="50"/>
  <c r="D14" i="50"/>
  <c r="D33" i="50" s="1"/>
  <c r="C14" i="50"/>
  <c r="C33" i="50" s="1"/>
  <c r="C35" i="50" s="1"/>
  <c r="C80" i="50" s="1"/>
  <c r="F13" i="50"/>
  <c r="E13" i="50"/>
  <c r="F12" i="50"/>
  <c r="E12" i="50"/>
  <c r="F11" i="50"/>
  <c r="E11" i="50"/>
  <c r="F10" i="50"/>
  <c r="E10" i="50"/>
  <c r="E6" i="50"/>
  <c r="E76" i="51"/>
  <c r="E75" i="51"/>
  <c r="E72" i="51"/>
  <c r="D68" i="51"/>
  <c r="E67" i="51"/>
  <c r="D66" i="51"/>
  <c r="C66" i="51"/>
  <c r="E66" i="51" s="1"/>
  <c r="G65" i="51"/>
  <c r="E65" i="51"/>
  <c r="G64" i="51"/>
  <c r="E64" i="51"/>
  <c r="G63" i="51"/>
  <c r="E63" i="51"/>
  <c r="G62" i="51"/>
  <c r="E62" i="51"/>
  <c r="E60" i="51"/>
  <c r="E59" i="51"/>
  <c r="D57" i="51"/>
  <c r="C57" i="51"/>
  <c r="F56" i="51"/>
  <c r="E56" i="51"/>
  <c r="F55" i="51"/>
  <c r="E55" i="51"/>
  <c r="F54" i="51"/>
  <c r="E54" i="51"/>
  <c r="F53" i="51"/>
  <c r="E53" i="51"/>
  <c r="D50" i="51"/>
  <c r="C50" i="51"/>
  <c r="E50" i="51" s="1"/>
  <c r="G49" i="51"/>
  <c r="E49" i="51"/>
  <c r="G48" i="51"/>
  <c r="E48" i="51"/>
  <c r="G47" i="51"/>
  <c r="E47" i="51"/>
  <c r="G46" i="51"/>
  <c r="E46" i="51"/>
  <c r="D43" i="51"/>
  <c r="C43" i="51"/>
  <c r="F42" i="51"/>
  <c r="E42" i="51"/>
  <c r="F41" i="51"/>
  <c r="E41" i="51"/>
  <c r="F40" i="51"/>
  <c r="E40" i="51"/>
  <c r="F39" i="51"/>
  <c r="E39" i="51"/>
  <c r="E34" i="51"/>
  <c r="D32" i="51"/>
  <c r="C32" i="51"/>
  <c r="F31" i="51"/>
  <c r="E31" i="51"/>
  <c r="F30" i="51"/>
  <c r="E30" i="51"/>
  <c r="F29" i="51"/>
  <c r="E29" i="51"/>
  <c r="F28" i="51"/>
  <c r="E28" i="51"/>
  <c r="D26" i="51"/>
  <c r="C26" i="51"/>
  <c r="E26" i="51" s="1"/>
  <c r="G25" i="51"/>
  <c r="E25" i="51"/>
  <c r="G24" i="51"/>
  <c r="E24" i="51"/>
  <c r="G23" i="51"/>
  <c r="E23" i="51"/>
  <c r="G22" i="51"/>
  <c r="E22" i="51"/>
  <c r="D20" i="51"/>
  <c r="C20" i="51"/>
  <c r="F19" i="51"/>
  <c r="E19" i="51"/>
  <c r="F18" i="51"/>
  <c r="E18" i="51"/>
  <c r="F17" i="51"/>
  <c r="E17" i="51"/>
  <c r="F16" i="51"/>
  <c r="E16" i="51"/>
  <c r="D14" i="51"/>
  <c r="D33" i="51" s="1"/>
  <c r="D35" i="51" s="1"/>
  <c r="D80" i="51" s="1"/>
  <c r="C14" i="51"/>
  <c r="C33" i="51" s="1"/>
  <c r="G13" i="51"/>
  <c r="E13" i="51"/>
  <c r="G12" i="51"/>
  <c r="E12" i="51"/>
  <c r="G11" i="51"/>
  <c r="E11" i="51"/>
  <c r="G10" i="51"/>
  <c r="E10" i="51"/>
  <c r="E6" i="51"/>
  <c r="E76" i="52"/>
  <c r="E75" i="52"/>
  <c r="E72" i="52"/>
  <c r="C68" i="52"/>
  <c r="E67" i="52"/>
  <c r="D66" i="52"/>
  <c r="C66" i="52"/>
  <c r="F65" i="52"/>
  <c r="E65" i="52"/>
  <c r="F64" i="52"/>
  <c r="E64" i="52"/>
  <c r="F63" i="52"/>
  <c r="E63" i="52"/>
  <c r="F62" i="52"/>
  <c r="E62" i="52"/>
  <c r="E60" i="52"/>
  <c r="E59" i="52"/>
  <c r="E57" i="52"/>
  <c r="D57" i="52"/>
  <c r="C57" i="52"/>
  <c r="G56" i="52"/>
  <c r="E56" i="52"/>
  <c r="H56" i="52" s="1"/>
  <c r="G55" i="52"/>
  <c r="E55" i="52"/>
  <c r="G54" i="52"/>
  <c r="E54" i="52"/>
  <c r="H54" i="52" s="1"/>
  <c r="G53" i="52"/>
  <c r="E53" i="52"/>
  <c r="H53" i="52" s="1"/>
  <c r="D50" i="52"/>
  <c r="C50" i="52"/>
  <c r="F49" i="52"/>
  <c r="E49" i="52"/>
  <c r="F48" i="52"/>
  <c r="E48" i="52"/>
  <c r="F47" i="52"/>
  <c r="E47" i="52"/>
  <c r="F46" i="52"/>
  <c r="E46" i="52"/>
  <c r="D43" i="52"/>
  <c r="C43" i="52"/>
  <c r="G42" i="52"/>
  <c r="E42" i="52"/>
  <c r="G41" i="52"/>
  <c r="E41" i="52"/>
  <c r="G40" i="52"/>
  <c r="E40" i="52"/>
  <c r="G39" i="52"/>
  <c r="E39" i="52"/>
  <c r="E34" i="52"/>
  <c r="E32" i="52"/>
  <c r="D32" i="52"/>
  <c r="C32" i="52"/>
  <c r="G31" i="52"/>
  <c r="E31" i="52"/>
  <c r="H31" i="52" s="1"/>
  <c r="G30" i="52"/>
  <c r="E30" i="52"/>
  <c r="H30" i="52" s="1"/>
  <c r="G29" i="52"/>
  <c r="E29" i="52"/>
  <c r="H29" i="52" s="1"/>
  <c r="G28" i="52"/>
  <c r="E28" i="52"/>
  <c r="H28" i="52" s="1"/>
  <c r="D26" i="52"/>
  <c r="C26" i="52"/>
  <c r="F25" i="52"/>
  <c r="E25" i="52"/>
  <c r="F24" i="52"/>
  <c r="E24" i="52"/>
  <c r="F23" i="52"/>
  <c r="E23" i="52"/>
  <c r="F22" i="52"/>
  <c r="E22" i="52"/>
  <c r="D20" i="52"/>
  <c r="C20" i="52"/>
  <c r="G19" i="52"/>
  <c r="E19" i="52"/>
  <c r="G18" i="52"/>
  <c r="E18" i="52"/>
  <c r="G17" i="52"/>
  <c r="E17" i="52"/>
  <c r="G16" i="52"/>
  <c r="E16" i="52"/>
  <c r="D14" i="52"/>
  <c r="C14" i="52"/>
  <c r="C33" i="52" s="1"/>
  <c r="C35" i="52" s="1"/>
  <c r="C80" i="52" s="1"/>
  <c r="F13" i="52"/>
  <c r="E13" i="52"/>
  <c r="F12" i="52"/>
  <c r="E12" i="52"/>
  <c r="F11" i="52"/>
  <c r="E11" i="52"/>
  <c r="F10" i="52"/>
  <c r="E10" i="52"/>
  <c r="E6" i="52"/>
  <c r="E76" i="53"/>
  <c r="E75" i="53"/>
  <c r="E72" i="53"/>
  <c r="D68" i="53"/>
  <c r="E67" i="53"/>
  <c r="D66" i="53"/>
  <c r="C66" i="53"/>
  <c r="E66" i="53" s="1"/>
  <c r="G65" i="53"/>
  <c r="E65" i="53"/>
  <c r="G64" i="53"/>
  <c r="E64" i="53"/>
  <c r="G63" i="53"/>
  <c r="E63" i="53"/>
  <c r="G62" i="53"/>
  <c r="E62" i="53"/>
  <c r="E60" i="53"/>
  <c r="E59" i="53"/>
  <c r="D57" i="53"/>
  <c r="C57" i="53"/>
  <c r="F56" i="53"/>
  <c r="E56" i="53"/>
  <c r="F55" i="53"/>
  <c r="E55" i="53"/>
  <c r="F54" i="53"/>
  <c r="E54" i="53"/>
  <c r="F53" i="53"/>
  <c r="E53" i="53"/>
  <c r="D50" i="53"/>
  <c r="C50" i="53"/>
  <c r="G49" i="53"/>
  <c r="E49" i="53"/>
  <c r="G48" i="53"/>
  <c r="E48" i="53"/>
  <c r="G47" i="53"/>
  <c r="E47" i="53"/>
  <c r="G46" i="53"/>
  <c r="E46" i="53"/>
  <c r="D43" i="53"/>
  <c r="D83" i="53" s="1"/>
  <c r="C43" i="53"/>
  <c r="F42" i="53"/>
  <c r="E42" i="53"/>
  <c r="F41" i="53"/>
  <c r="E41" i="53"/>
  <c r="F40" i="53"/>
  <c r="E40" i="53"/>
  <c r="F39" i="53"/>
  <c r="E39" i="53"/>
  <c r="E34" i="53"/>
  <c r="D32" i="53"/>
  <c r="C32" i="53"/>
  <c r="F31" i="53"/>
  <c r="E31" i="53"/>
  <c r="F30" i="53"/>
  <c r="E30" i="53"/>
  <c r="F29" i="53"/>
  <c r="E29" i="53"/>
  <c r="F28" i="53"/>
  <c r="E28" i="53"/>
  <c r="D26" i="53"/>
  <c r="C26" i="53"/>
  <c r="G25" i="53"/>
  <c r="E25" i="53"/>
  <c r="G24" i="53"/>
  <c r="E24" i="53"/>
  <c r="G23" i="53"/>
  <c r="E23" i="53"/>
  <c r="G22" i="53"/>
  <c r="E22" i="53"/>
  <c r="D20" i="53"/>
  <c r="C20" i="53"/>
  <c r="F19" i="53"/>
  <c r="E19" i="53"/>
  <c r="F18" i="53"/>
  <c r="E18" i="53"/>
  <c r="F17" i="53"/>
  <c r="E17" i="53"/>
  <c r="F16" i="53"/>
  <c r="E16" i="53"/>
  <c r="D14" i="53"/>
  <c r="D33" i="53" s="1"/>
  <c r="D35" i="53" s="1"/>
  <c r="D80" i="53" s="1"/>
  <c r="C14" i="53"/>
  <c r="C33" i="53" s="1"/>
  <c r="G13" i="53"/>
  <c r="E13" i="53"/>
  <c r="G12" i="53"/>
  <c r="E12" i="53"/>
  <c r="G11" i="53"/>
  <c r="E11" i="53"/>
  <c r="G10" i="53"/>
  <c r="E10" i="53"/>
  <c r="E6" i="53"/>
  <c r="E76" i="54"/>
  <c r="E75" i="54"/>
  <c r="E72" i="54"/>
  <c r="C68" i="54"/>
  <c r="E67" i="54"/>
  <c r="D66" i="54"/>
  <c r="C66" i="54"/>
  <c r="F65" i="54"/>
  <c r="E65" i="54"/>
  <c r="F64" i="54"/>
  <c r="E64" i="54"/>
  <c r="F63" i="54"/>
  <c r="E63" i="54"/>
  <c r="F62" i="54"/>
  <c r="E62" i="54"/>
  <c r="E60" i="54"/>
  <c r="E59" i="54"/>
  <c r="E57" i="54"/>
  <c r="D57" i="54"/>
  <c r="C57" i="54"/>
  <c r="G56" i="54"/>
  <c r="E56" i="54"/>
  <c r="H56" i="54" s="1"/>
  <c r="G55" i="54"/>
  <c r="E55" i="54"/>
  <c r="H55" i="54" s="1"/>
  <c r="G54" i="54"/>
  <c r="E54" i="54"/>
  <c r="H54" i="54" s="1"/>
  <c r="G53" i="54"/>
  <c r="E53" i="54"/>
  <c r="H53" i="54" s="1"/>
  <c r="D50" i="54"/>
  <c r="C50" i="54"/>
  <c r="F49" i="54"/>
  <c r="E49" i="54"/>
  <c r="F48" i="54"/>
  <c r="E48" i="54"/>
  <c r="F47" i="54"/>
  <c r="E47" i="54"/>
  <c r="F46" i="54"/>
  <c r="E46" i="54"/>
  <c r="D43" i="54"/>
  <c r="C43" i="54"/>
  <c r="G42" i="54"/>
  <c r="E42" i="54"/>
  <c r="G41" i="54"/>
  <c r="E41" i="54"/>
  <c r="G40" i="54"/>
  <c r="E40" i="54"/>
  <c r="G39" i="54"/>
  <c r="E39" i="54"/>
  <c r="E34" i="54"/>
  <c r="D32" i="54"/>
  <c r="C32" i="54"/>
  <c r="E32" i="54" s="1"/>
  <c r="G31" i="54"/>
  <c r="E31" i="54"/>
  <c r="G30" i="54"/>
  <c r="E30" i="54"/>
  <c r="G29" i="54"/>
  <c r="E29" i="54"/>
  <c r="G28" i="54"/>
  <c r="E28" i="54"/>
  <c r="D26" i="54"/>
  <c r="C26" i="54"/>
  <c r="F24" i="54" s="1"/>
  <c r="F25" i="54"/>
  <c r="E25" i="54"/>
  <c r="E24" i="54"/>
  <c r="F23" i="54"/>
  <c r="E23" i="54"/>
  <c r="F22" i="54"/>
  <c r="E22" i="54"/>
  <c r="D20" i="54"/>
  <c r="C20" i="54"/>
  <c r="E20" i="54" s="1"/>
  <c r="G19" i="54"/>
  <c r="E19" i="54"/>
  <c r="G18" i="54"/>
  <c r="E18" i="54"/>
  <c r="H18" i="54" s="1"/>
  <c r="G17" i="54"/>
  <c r="E17" i="54"/>
  <c r="H17" i="54" s="1"/>
  <c r="G16" i="54"/>
  <c r="E16" i="54"/>
  <c r="H16" i="54" s="1"/>
  <c r="E14" i="54"/>
  <c r="H13" i="54" s="1"/>
  <c r="D14" i="54"/>
  <c r="D33" i="54" s="1"/>
  <c r="C14" i="54"/>
  <c r="C33" i="54" s="1"/>
  <c r="C35" i="54" s="1"/>
  <c r="C80" i="54" s="1"/>
  <c r="G13" i="54"/>
  <c r="F13" i="54"/>
  <c r="E13" i="54"/>
  <c r="H12" i="54"/>
  <c r="G12" i="54"/>
  <c r="F12" i="54"/>
  <c r="E12" i="54"/>
  <c r="H11" i="54"/>
  <c r="G11" i="54"/>
  <c r="F11" i="54"/>
  <c r="E11" i="54"/>
  <c r="H10" i="54"/>
  <c r="G10" i="54"/>
  <c r="F10" i="54"/>
  <c r="E10" i="54"/>
  <c r="E6" i="54"/>
  <c r="E76" i="55"/>
  <c r="E75" i="55"/>
  <c r="E72" i="55"/>
  <c r="D68" i="55"/>
  <c r="E67" i="55"/>
  <c r="D66" i="55"/>
  <c r="C66" i="55"/>
  <c r="G65" i="55"/>
  <c r="E65" i="55"/>
  <c r="G64" i="55"/>
  <c r="E64" i="55"/>
  <c r="G63" i="55"/>
  <c r="E63" i="55"/>
  <c r="G62" i="55"/>
  <c r="E62" i="55"/>
  <c r="E60" i="55"/>
  <c r="E59" i="55"/>
  <c r="D57" i="55"/>
  <c r="C57" i="55"/>
  <c r="F56" i="55" s="1"/>
  <c r="E56" i="55"/>
  <c r="E55" i="55"/>
  <c r="F54" i="55"/>
  <c r="E54" i="55"/>
  <c r="F53" i="55"/>
  <c r="E53" i="55"/>
  <c r="D50" i="55"/>
  <c r="C50" i="55"/>
  <c r="G49" i="55"/>
  <c r="E49" i="55"/>
  <c r="G48" i="55"/>
  <c r="E48" i="55"/>
  <c r="G47" i="55"/>
  <c r="E47" i="55"/>
  <c r="G46" i="55"/>
  <c r="E46" i="55"/>
  <c r="E43" i="55"/>
  <c r="D43" i="55"/>
  <c r="C43" i="55"/>
  <c r="G42" i="55"/>
  <c r="F42" i="55"/>
  <c r="E42" i="55"/>
  <c r="G41" i="55"/>
  <c r="F41" i="55"/>
  <c r="E41" i="55"/>
  <c r="H40" i="55"/>
  <c r="G40" i="55"/>
  <c r="F40" i="55"/>
  <c r="E40" i="55"/>
  <c r="H39" i="55"/>
  <c r="G39" i="55"/>
  <c r="F39" i="55"/>
  <c r="E39" i="55"/>
  <c r="E34" i="55"/>
  <c r="D32" i="55"/>
  <c r="C32" i="55"/>
  <c r="F28" i="55" s="1"/>
  <c r="F31" i="55"/>
  <c r="E31" i="55"/>
  <c r="F30" i="55"/>
  <c r="E30" i="55"/>
  <c r="F29" i="55"/>
  <c r="E29" i="55"/>
  <c r="E28" i="55"/>
  <c r="E26" i="55"/>
  <c r="H25" i="55" s="1"/>
  <c r="D26" i="55"/>
  <c r="C26" i="55"/>
  <c r="G25" i="55"/>
  <c r="E25" i="55"/>
  <c r="G24" i="55"/>
  <c r="E24" i="55"/>
  <c r="H24" i="55" s="1"/>
  <c r="G23" i="55"/>
  <c r="E23" i="55"/>
  <c r="H23" i="55" s="1"/>
  <c r="H22" i="55"/>
  <c r="G22" i="55"/>
  <c r="E22" i="55"/>
  <c r="D20" i="55"/>
  <c r="C20" i="55"/>
  <c r="F19" i="55"/>
  <c r="E19" i="55"/>
  <c r="F18" i="55"/>
  <c r="E18" i="55"/>
  <c r="F17" i="55"/>
  <c r="E17" i="55"/>
  <c r="G16" i="55"/>
  <c r="F16" i="55"/>
  <c r="E16" i="55"/>
  <c r="D14" i="55"/>
  <c r="E14" i="55" s="1"/>
  <c r="C14" i="55"/>
  <c r="F13" i="55" s="1"/>
  <c r="E13" i="55"/>
  <c r="G12" i="55"/>
  <c r="E12" i="55"/>
  <c r="G11" i="55"/>
  <c r="F11" i="55"/>
  <c r="E11" i="55"/>
  <c r="G10" i="55"/>
  <c r="E10" i="55"/>
  <c r="E6" i="55"/>
  <c r="E76" i="56"/>
  <c r="E75" i="56"/>
  <c r="E72" i="56"/>
  <c r="C68" i="56"/>
  <c r="E67" i="56"/>
  <c r="D66" i="56"/>
  <c r="C66" i="56"/>
  <c r="G65" i="56"/>
  <c r="F65" i="56"/>
  <c r="E65" i="56"/>
  <c r="G64" i="56"/>
  <c r="F64" i="56"/>
  <c r="E64" i="56"/>
  <c r="G63" i="56"/>
  <c r="F63" i="56"/>
  <c r="E63" i="56"/>
  <c r="G62" i="56"/>
  <c r="F62" i="56"/>
  <c r="E62" i="56"/>
  <c r="E60" i="56"/>
  <c r="E59" i="56"/>
  <c r="E57" i="56"/>
  <c r="H56" i="56" s="1"/>
  <c r="D57" i="56"/>
  <c r="C57" i="56"/>
  <c r="G56" i="56"/>
  <c r="E56" i="56"/>
  <c r="G55" i="56"/>
  <c r="E55" i="56"/>
  <c r="H55" i="56" s="1"/>
  <c r="G54" i="56"/>
  <c r="E54" i="56"/>
  <c r="H54" i="56" s="1"/>
  <c r="H53" i="56"/>
  <c r="G53" i="56"/>
  <c r="E53" i="56"/>
  <c r="D50" i="56"/>
  <c r="E50" i="56" s="1"/>
  <c r="C50" i="56"/>
  <c r="F49" i="56"/>
  <c r="E49" i="56"/>
  <c r="G48" i="56"/>
  <c r="F48" i="56"/>
  <c r="E48" i="56"/>
  <c r="G47" i="56"/>
  <c r="F47" i="56"/>
  <c r="E47" i="56"/>
  <c r="G46" i="56"/>
  <c r="F46" i="56"/>
  <c r="E46" i="56"/>
  <c r="D43" i="56"/>
  <c r="C43" i="56"/>
  <c r="C78" i="56" s="1"/>
  <c r="E42" i="56"/>
  <c r="G41" i="56"/>
  <c r="E41" i="56"/>
  <c r="G40" i="56"/>
  <c r="F40" i="56"/>
  <c r="E40" i="56"/>
  <c r="G39" i="56"/>
  <c r="F39" i="56"/>
  <c r="E39" i="56"/>
  <c r="E34" i="56"/>
  <c r="D32" i="56"/>
  <c r="C32" i="56"/>
  <c r="E32" i="56" s="1"/>
  <c r="G31" i="56"/>
  <c r="E31" i="56"/>
  <c r="G30" i="56"/>
  <c r="E30" i="56"/>
  <c r="G29" i="56"/>
  <c r="E29" i="56"/>
  <c r="G28" i="56"/>
  <c r="E28" i="56"/>
  <c r="H28" i="56" s="1"/>
  <c r="D26" i="56"/>
  <c r="E26" i="56" s="1"/>
  <c r="C26" i="56"/>
  <c r="F25" i="56"/>
  <c r="E25" i="56"/>
  <c r="F24" i="56"/>
  <c r="E24" i="56"/>
  <c r="F23" i="56"/>
  <c r="E23" i="56"/>
  <c r="G22" i="56"/>
  <c r="F22" i="56"/>
  <c r="E22" i="56"/>
  <c r="E20" i="56"/>
  <c r="D20" i="56"/>
  <c r="C20" i="56"/>
  <c r="G19" i="56"/>
  <c r="F19" i="56"/>
  <c r="E19" i="56"/>
  <c r="G18" i="56"/>
  <c r="E18" i="56"/>
  <c r="H18" i="56" s="1"/>
  <c r="G17" i="56"/>
  <c r="F17" i="56"/>
  <c r="E17" i="56"/>
  <c r="G16" i="56"/>
  <c r="E16" i="56"/>
  <c r="H16" i="56" s="1"/>
  <c r="D14" i="56"/>
  <c r="D33" i="56" s="1"/>
  <c r="C14" i="56"/>
  <c r="F10" i="56" s="1"/>
  <c r="E13" i="56"/>
  <c r="E12" i="56"/>
  <c r="F11" i="56"/>
  <c r="E11" i="56"/>
  <c r="E10" i="56"/>
  <c r="E6" i="56"/>
  <c r="E76" i="57"/>
  <c r="E75" i="57"/>
  <c r="E72" i="57"/>
  <c r="E67" i="57"/>
  <c r="D66" i="57"/>
  <c r="C66" i="57"/>
  <c r="G65" i="57"/>
  <c r="F65" i="57"/>
  <c r="E65" i="57"/>
  <c r="F64" i="57"/>
  <c r="E64" i="57"/>
  <c r="G63" i="57"/>
  <c r="F63" i="57"/>
  <c r="E63" i="57"/>
  <c r="F62" i="57"/>
  <c r="E62" i="57"/>
  <c r="E60" i="57"/>
  <c r="E59" i="57"/>
  <c r="E57" i="57"/>
  <c r="H56" i="57" s="1"/>
  <c r="D57" i="57"/>
  <c r="C57" i="57"/>
  <c r="G56" i="57"/>
  <c r="F56" i="57"/>
  <c r="E56" i="57"/>
  <c r="G55" i="57"/>
  <c r="F55" i="57"/>
  <c r="E55" i="57"/>
  <c r="G54" i="57"/>
  <c r="F54" i="57"/>
  <c r="E54" i="57"/>
  <c r="G53" i="57"/>
  <c r="F53" i="57"/>
  <c r="E53" i="57"/>
  <c r="D50" i="57"/>
  <c r="G48" i="57" s="1"/>
  <c r="C50" i="57"/>
  <c r="F49" i="57"/>
  <c r="E49" i="57"/>
  <c r="F48" i="57"/>
  <c r="E48" i="57"/>
  <c r="G47" i="57"/>
  <c r="F47" i="57"/>
  <c r="E47" i="57"/>
  <c r="F46" i="57"/>
  <c r="E46" i="57"/>
  <c r="D43" i="57"/>
  <c r="C43" i="57"/>
  <c r="F42" i="57"/>
  <c r="E42" i="57"/>
  <c r="F41" i="57"/>
  <c r="E41" i="57"/>
  <c r="F40" i="57"/>
  <c r="E40" i="57"/>
  <c r="F39" i="57"/>
  <c r="E39" i="57"/>
  <c r="E34" i="57"/>
  <c r="D32" i="57"/>
  <c r="E32" i="57" s="1"/>
  <c r="H31" i="57" s="1"/>
  <c r="C32" i="57"/>
  <c r="G31" i="57"/>
  <c r="F31" i="57"/>
  <c r="E31" i="57"/>
  <c r="H30" i="57"/>
  <c r="G30" i="57"/>
  <c r="F30" i="57"/>
  <c r="E30" i="57"/>
  <c r="H29" i="57"/>
  <c r="G29" i="57"/>
  <c r="F29" i="57"/>
  <c r="E29" i="57"/>
  <c r="H28" i="57"/>
  <c r="G28" i="57"/>
  <c r="F28" i="57"/>
  <c r="E28" i="57"/>
  <c r="E26" i="57"/>
  <c r="D26" i="57"/>
  <c r="G25" i="57" s="1"/>
  <c r="C26" i="57"/>
  <c r="F24" i="57" s="1"/>
  <c r="E25" i="57"/>
  <c r="H25" i="57" s="1"/>
  <c r="G24" i="57"/>
  <c r="E24" i="57"/>
  <c r="H24" i="57" s="1"/>
  <c r="G23" i="57"/>
  <c r="F23" i="57"/>
  <c r="E23" i="57"/>
  <c r="G22" i="57"/>
  <c r="E22" i="57"/>
  <c r="H22" i="57" s="1"/>
  <c r="D20" i="57"/>
  <c r="C20" i="57"/>
  <c r="F19" i="57"/>
  <c r="E19" i="57"/>
  <c r="E18" i="57"/>
  <c r="F17" i="57"/>
  <c r="E17" i="57"/>
  <c r="E16" i="57"/>
  <c r="D14" i="57"/>
  <c r="D33" i="57" s="1"/>
  <c r="C14" i="57"/>
  <c r="G13" i="57"/>
  <c r="E13" i="57"/>
  <c r="G12" i="57"/>
  <c r="E12" i="57"/>
  <c r="G11" i="57"/>
  <c r="E11" i="57"/>
  <c r="G10" i="57"/>
  <c r="E10" i="57"/>
  <c r="E6" i="57"/>
  <c r="E76" i="58"/>
  <c r="E75" i="58"/>
  <c r="E72" i="58"/>
  <c r="E67" i="58"/>
  <c r="D66" i="58"/>
  <c r="C66" i="58"/>
  <c r="F64" i="58" s="1"/>
  <c r="F65" i="58"/>
  <c r="E65" i="58"/>
  <c r="E64" i="58"/>
  <c r="F63" i="58"/>
  <c r="E63" i="58"/>
  <c r="F62" i="58"/>
  <c r="E62" i="58"/>
  <c r="E60" i="58"/>
  <c r="E59" i="58"/>
  <c r="D57" i="58"/>
  <c r="C57" i="58"/>
  <c r="G56" i="58"/>
  <c r="F56" i="58"/>
  <c r="E56" i="58"/>
  <c r="F55" i="58"/>
  <c r="E55" i="58"/>
  <c r="G54" i="58"/>
  <c r="F54" i="58"/>
  <c r="E54" i="58"/>
  <c r="G53" i="58"/>
  <c r="F53" i="58"/>
  <c r="E53" i="58"/>
  <c r="D50" i="58"/>
  <c r="C50" i="58"/>
  <c r="F49" i="58"/>
  <c r="E49" i="58"/>
  <c r="F48" i="58"/>
  <c r="E48" i="58"/>
  <c r="F47" i="58"/>
  <c r="E47" i="58"/>
  <c r="F46" i="58"/>
  <c r="E46" i="58"/>
  <c r="D43" i="58"/>
  <c r="C43" i="58"/>
  <c r="G42" i="58"/>
  <c r="E42" i="58"/>
  <c r="G41" i="58"/>
  <c r="E41" i="58"/>
  <c r="G40" i="58"/>
  <c r="E40" i="58"/>
  <c r="G39" i="58"/>
  <c r="E39" i="58"/>
  <c r="E34" i="58"/>
  <c r="D32" i="58"/>
  <c r="G31" i="58" s="1"/>
  <c r="C32" i="58"/>
  <c r="E32" i="58" s="1"/>
  <c r="F31" i="58"/>
  <c r="E31" i="58"/>
  <c r="G30" i="58"/>
  <c r="F30" i="58"/>
  <c r="E30" i="58"/>
  <c r="G29" i="58"/>
  <c r="F29" i="58"/>
  <c r="E29" i="58"/>
  <c r="G28" i="58"/>
  <c r="F28" i="58"/>
  <c r="E28" i="58"/>
  <c r="D26" i="58"/>
  <c r="C26" i="58"/>
  <c r="F25" i="58"/>
  <c r="E25" i="58"/>
  <c r="F24" i="58"/>
  <c r="E24" i="58"/>
  <c r="F23" i="58"/>
  <c r="E23" i="58"/>
  <c r="F22" i="58"/>
  <c r="E22" i="58"/>
  <c r="E20" i="58"/>
  <c r="D20" i="58"/>
  <c r="C20" i="58"/>
  <c r="H19" i="58"/>
  <c r="G19" i="58"/>
  <c r="E19" i="58"/>
  <c r="G18" i="58"/>
  <c r="E18" i="58"/>
  <c r="H18" i="58" s="1"/>
  <c r="G17" i="58"/>
  <c r="E17" i="58"/>
  <c r="H17" i="58" s="1"/>
  <c r="H16" i="58"/>
  <c r="G16" i="58"/>
  <c r="E16" i="58"/>
  <c r="D14" i="58"/>
  <c r="D33" i="58" s="1"/>
  <c r="C14" i="58"/>
  <c r="C33" i="58" s="1"/>
  <c r="C35" i="58" s="1"/>
  <c r="C80" i="58" s="1"/>
  <c r="G13" i="58"/>
  <c r="F13" i="58"/>
  <c r="E13" i="58"/>
  <c r="G12" i="58"/>
  <c r="F12" i="58"/>
  <c r="E12" i="58"/>
  <c r="G11" i="58"/>
  <c r="F11" i="58"/>
  <c r="E11" i="58"/>
  <c r="G10" i="58"/>
  <c r="F10" i="58"/>
  <c r="E10" i="58"/>
  <c r="E6" i="58"/>
  <c r="E76" i="59"/>
  <c r="E75" i="59"/>
  <c r="E72" i="59"/>
  <c r="D68" i="59"/>
  <c r="E67" i="59"/>
  <c r="D66" i="59"/>
  <c r="C66" i="59"/>
  <c r="G65" i="59"/>
  <c r="E65" i="59"/>
  <c r="G64" i="59"/>
  <c r="E64" i="59"/>
  <c r="G63" i="59"/>
  <c r="E63" i="59"/>
  <c r="G62" i="59"/>
  <c r="E62" i="59"/>
  <c r="E60" i="59"/>
  <c r="E59" i="59"/>
  <c r="D57" i="59"/>
  <c r="C57" i="59"/>
  <c r="E56" i="59"/>
  <c r="F55" i="59"/>
  <c r="E55" i="59"/>
  <c r="F54" i="59"/>
  <c r="E54" i="59"/>
  <c r="E53" i="59"/>
  <c r="E50" i="59"/>
  <c r="D50" i="59"/>
  <c r="C50" i="59"/>
  <c r="H49" i="59"/>
  <c r="G49" i="59"/>
  <c r="E49" i="59"/>
  <c r="G48" i="59"/>
  <c r="E48" i="59"/>
  <c r="H48" i="59" s="1"/>
  <c r="G47" i="59"/>
  <c r="E47" i="59"/>
  <c r="H47" i="59" s="1"/>
  <c r="H46" i="59"/>
  <c r="G46" i="59"/>
  <c r="E46" i="59"/>
  <c r="E43" i="59"/>
  <c r="D43" i="59"/>
  <c r="C43" i="59"/>
  <c r="G42" i="59"/>
  <c r="F42" i="59"/>
  <c r="E42" i="59"/>
  <c r="G41" i="59"/>
  <c r="F41" i="59"/>
  <c r="E41" i="59"/>
  <c r="H40" i="59"/>
  <c r="G40" i="59"/>
  <c r="F40" i="59"/>
  <c r="E40" i="59"/>
  <c r="H39" i="59"/>
  <c r="G39" i="59"/>
  <c r="F39" i="59"/>
  <c r="E39" i="59"/>
  <c r="E34" i="59"/>
  <c r="D32" i="59"/>
  <c r="C32" i="59"/>
  <c r="F28" i="59" s="1"/>
  <c r="F31" i="59"/>
  <c r="E31" i="59"/>
  <c r="F30" i="59"/>
  <c r="E30" i="59"/>
  <c r="F29" i="59"/>
  <c r="E29" i="59"/>
  <c r="E28" i="59"/>
  <c r="E26" i="59"/>
  <c r="H23" i="59" s="1"/>
  <c r="D26" i="59"/>
  <c r="C26" i="59"/>
  <c r="G25" i="59"/>
  <c r="E25" i="59"/>
  <c r="H25" i="59" s="1"/>
  <c r="G24" i="59"/>
  <c r="E24" i="59"/>
  <c r="H24" i="59" s="1"/>
  <c r="G23" i="59"/>
  <c r="E23" i="59"/>
  <c r="H22" i="59"/>
  <c r="G22" i="59"/>
  <c r="E22" i="59"/>
  <c r="D20" i="59"/>
  <c r="C20" i="59"/>
  <c r="F19" i="59"/>
  <c r="E19" i="59"/>
  <c r="F18" i="59"/>
  <c r="E18" i="59"/>
  <c r="F17" i="59"/>
  <c r="E17" i="59"/>
  <c r="F16" i="59"/>
  <c r="E16" i="59"/>
  <c r="D14" i="59"/>
  <c r="G13" i="59" s="1"/>
  <c r="C14" i="59"/>
  <c r="C33" i="59" s="1"/>
  <c r="E13" i="59"/>
  <c r="G12" i="59"/>
  <c r="E12" i="59"/>
  <c r="G11" i="59"/>
  <c r="F11" i="59"/>
  <c r="E11" i="59"/>
  <c r="E10" i="59"/>
  <c r="E6" i="59"/>
  <c r="E76" i="60"/>
  <c r="E75" i="60"/>
  <c r="E72" i="60"/>
  <c r="C68" i="60"/>
  <c r="E67" i="60"/>
  <c r="D66" i="60"/>
  <c r="C66" i="60"/>
  <c r="F65" i="60"/>
  <c r="E65" i="60"/>
  <c r="F64" i="60"/>
  <c r="E64" i="60"/>
  <c r="G63" i="60"/>
  <c r="F63" i="60"/>
  <c r="E63" i="60"/>
  <c r="G62" i="60"/>
  <c r="F62" i="60"/>
  <c r="E62" i="60"/>
  <c r="E60" i="60"/>
  <c r="E59" i="60"/>
  <c r="D57" i="60"/>
  <c r="C57" i="60"/>
  <c r="E57" i="60" s="1"/>
  <c r="G56" i="60"/>
  <c r="E56" i="60"/>
  <c r="H56" i="60" s="1"/>
  <c r="G55" i="60"/>
  <c r="E55" i="60"/>
  <c r="H55" i="60" s="1"/>
  <c r="G54" i="60"/>
  <c r="E54" i="60"/>
  <c r="H54" i="60" s="1"/>
  <c r="G53" i="60"/>
  <c r="E53" i="60"/>
  <c r="H53" i="60" s="1"/>
  <c r="D50" i="60"/>
  <c r="E50" i="60" s="1"/>
  <c r="C50" i="60"/>
  <c r="G49" i="60"/>
  <c r="F49" i="60"/>
  <c r="E49" i="60"/>
  <c r="G48" i="60"/>
  <c r="F48" i="60"/>
  <c r="E48" i="60"/>
  <c r="G47" i="60"/>
  <c r="F47" i="60"/>
  <c r="E47" i="60"/>
  <c r="G46" i="60"/>
  <c r="F46" i="60"/>
  <c r="E46" i="60"/>
  <c r="D43" i="60"/>
  <c r="C43" i="60"/>
  <c r="F42" i="60"/>
  <c r="E42" i="60"/>
  <c r="G41" i="60"/>
  <c r="E41" i="60"/>
  <c r="G40" i="60"/>
  <c r="F40" i="60"/>
  <c r="E40" i="60"/>
  <c r="G39" i="60"/>
  <c r="F39" i="60"/>
  <c r="E39" i="60"/>
  <c r="E34" i="60"/>
  <c r="D32" i="60"/>
  <c r="C32" i="60"/>
  <c r="G31" i="60"/>
  <c r="E31" i="60"/>
  <c r="G30" i="60"/>
  <c r="E30" i="60"/>
  <c r="G29" i="60"/>
  <c r="E29" i="60"/>
  <c r="G28" i="60"/>
  <c r="E28" i="60"/>
  <c r="D26" i="60"/>
  <c r="E26" i="60" s="1"/>
  <c r="C26" i="60"/>
  <c r="F25" i="60"/>
  <c r="E25" i="60"/>
  <c r="F24" i="60"/>
  <c r="E24" i="60"/>
  <c r="F23" i="60"/>
  <c r="E23" i="60"/>
  <c r="G22" i="60"/>
  <c r="F22" i="60"/>
  <c r="E22" i="60"/>
  <c r="D20" i="60"/>
  <c r="G19" i="60" s="1"/>
  <c r="C20" i="60"/>
  <c r="F18" i="60" s="1"/>
  <c r="F19" i="60"/>
  <c r="E19" i="60"/>
  <c r="G18" i="60"/>
  <c r="E18" i="60"/>
  <c r="G17" i="60"/>
  <c r="F17" i="60"/>
  <c r="E17" i="60"/>
  <c r="G16" i="60"/>
  <c r="F16" i="60"/>
  <c r="E16" i="60"/>
  <c r="D14" i="60"/>
  <c r="D33" i="60" s="1"/>
  <c r="C14" i="60"/>
  <c r="F10" i="60" s="1"/>
  <c r="F13" i="60"/>
  <c r="E13" i="60"/>
  <c r="E12" i="60"/>
  <c r="F11" i="60"/>
  <c r="E11" i="60"/>
  <c r="E10" i="60"/>
  <c r="E6" i="60"/>
  <c r="E76" i="61"/>
  <c r="E75" i="61"/>
  <c r="E72" i="61"/>
  <c r="E67" i="61"/>
  <c r="D66" i="61"/>
  <c r="G64" i="61" s="1"/>
  <c r="C66" i="61"/>
  <c r="F65" i="61"/>
  <c r="E65" i="61"/>
  <c r="F64" i="61"/>
  <c r="E64" i="61"/>
  <c r="G63" i="61"/>
  <c r="F63" i="61"/>
  <c r="E63" i="61"/>
  <c r="G62" i="61"/>
  <c r="F62" i="61"/>
  <c r="E62" i="61"/>
  <c r="E60" i="61"/>
  <c r="E59" i="61"/>
  <c r="E57" i="61"/>
  <c r="H56" i="61" s="1"/>
  <c r="D57" i="61"/>
  <c r="C57" i="61"/>
  <c r="G56" i="61"/>
  <c r="F56" i="61"/>
  <c r="E56" i="61"/>
  <c r="G55" i="61"/>
  <c r="F55" i="61"/>
  <c r="E55" i="61"/>
  <c r="H54" i="61"/>
  <c r="G54" i="61"/>
  <c r="F54" i="61"/>
  <c r="E54" i="61"/>
  <c r="H53" i="61"/>
  <c r="G53" i="61"/>
  <c r="F53" i="61"/>
  <c r="E53" i="61"/>
  <c r="D50" i="61"/>
  <c r="G48" i="61" s="1"/>
  <c r="C50" i="61"/>
  <c r="F48" i="61" s="1"/>
  <c r="F49" i="61"/>
  <c r="E49" i="61"/>
  <c r="E48" i="61"/>
  <c r="G47" i="61"/>
  <c r="F47" i="61"/>
  <c r="E47" i="61"/>
  <c r="G46" i="61"/>
  <c r="F46" i="61"/>
  <c r="E46" i="61"/>
  <c r="D43" i="61"/>
  <c r="C43" i="61"/>
  <c r="F42" i="61"/>
  <c r="E42" i="61"/>
  <c r="F41" i="61"/>
  <c r="E41" i="61"/>
  <c r="F40" i="61"/>
  <c r="E40" i="61"/>
  <c r="E39" i="61"/>
  <c r="E34" i="61"/>
  <c r="E32" i="61"/>
  <c r="D32" i="61"/>
  <c r="C32" i="61"/>
  <c r="H31" i="61"/>
  <c r="G31" i="61"/>
  <c r="F31" i="61"/>
  <c r="E31" i="61"/>
  <c r="H30" i="61"/>
  <c r="G30" i="61"/>
  <c r="F30" i="61"/>
  <c r="E30" i="61"/>
  <c r="H29" i="61"/>
  <c r="G29" i="61"/>
  <c r="F29" i="61"/>
  <c r="E29" i="61"/>
  <c r="H28" i="61"/>
  <c r="G28" i="61"/>
  <c r="F28" i="61"/>
  <c r="E28" i="61"/>
  <c r="E26" i="61"/>
  <c r="D26" i="61"/>
  <c r="G24" i="61" s="1"/>
  <c r="C26" i="61"/>
  <c r="F25" i="61"/>
  <c r="E25" i="61"/>
  <c r="F24" i="61"/>
  <c r="E24" i="61"/>
  <c r="H24" i="61" s="1"/>
  <c r="G23" i="61"/>
  <c r="F23" i="61"/>
  <c r="E23" i="61"/>
  <c r="G22" i="61"/>
  <c r="F22" i="61"/>
  <c r="E22" i="61"/>
  <c r="D20" i="61"/>
  <c r="C20" i="61"/>
  <c r="E19" i="61"/>
  <c r="E18" i="61"/>
  <c r="F17" i="61"/>
  <c r="E17" i="61"/>
  <c r="E16" i="61"/>
  <c r="E14" i="61"/>
  <c r="D14" i="61"/>
  <c r="D33" i="61" s="1"/>
  <c r="D35" i="61" s="1"/>
  <c r="C14" i="61"/>
  <c r="H13" i="61"/>
  <c r="G13" i="61"/>
  <c r="E13" i="61"/>
  <c r="G12" i="61"/>
  <c r="E12" i="61"/>
  <c r="H12" i="61" s="1"/>
  <c r="G11" i="61"/>
  <c r="E11" i="61"/>
  <c r="H11" i="61" s="1"/>
  <c r="H10" i="61"/>
  <c r="G10" i="61"/>
  <c r="E10" i="61"/>
  <c r="E6" i="61"/>
  <c r="E76" i="62"/>
  <c r="E75" i="62"/>
  <c r="E72" i="62"/>
  <c r="E67" i="62"/>
  <c r="D66" i="62"/>
  <c r="C66" i="62"/>
  <c r="F64" i="62" s="1"/>
  <c r="E65" i="62"/>
  <c r="E64" i="62"/>
  <c r="F63" i="62"/>
  <c r="E63" i="62"/>
  <c r="E62" i="62"/>
  <c r="E60" i="62"/>
  <c r="E59" i="62"/>
  <c r="D57" i="62"/>
  <c r="G56" i="62" s="1"/>
  <c r="C57" i="62"/>
  <c r="F56" i="62" s="1"/>
  <c r="E56" i="62"/>
  <c r="E55" i="62"/>
  <c r="F54" i="62"/>
  <c r="E54" i="62"/>
  <c r="G53" i="62"/>
  <c r="F53" i="62"/>
  <c r="E53" i="62"/>
  <c r="D50" i="62"/>
  <c r="E50" i="62" s="1"/>
  <c r="C50" i="62"/>
  <c r="G49" i="62"/>
  <c r="F49" i="62"/>
  <c r="E49" i="62"/>
  <c r="G48" i="62"/>
  <c r="F48" i="62"/>
  <c r="E48" i="62"/>
  <c r="G47" i="62"/>
  <c r="F47" i="62"/>
  <c r="E47" i="62"/>
  <c r="G46" i="62"/>
  <c r="F46" i="62"/>
  <c r="E46" i="62"/>
  <c r="E43" i="62"/>
  <c r="D43" i="62"/>
  <c r="D83" i="62" s="1"/>
  <c r="C43" i="62"/>
  <c r="G42" i="62"/>
  <c r="F42" i="62"/>
  <c r="E42" i="62"/>
  <c r="H42" i="62" s="1"/>
  <c r="G41" i="62"/>
  <c r="F41" i="62"/>
  <c r="E41" i="62"/>
  <c r="H41" i="62" s="1"/>
  <c r="G40" i="62"/>
  <c r="F40" i="62"/>
  <c r="E40" i="62"/>
  <c r="H40" i="62" s="1"/>
  <c r="G39" i="62"/>
  <c r="F39" i="62"/>
  <c r="E39" i="62"/>
  <c r="H39" i="62" s="1"/>
  <c r="E34" i="62"/>
  <c r="D32" i="62"/>
  <c r="C32" i="62"/>
  <c r="E32" i="62" s="1"/>
  <c r="G31" i="62"/>
  <c r="E31" i="62"/>
  <c r="G30" i="62"/>
  <c r="E30" i="62"/>
  <c r="H30" i="62" s="1"/>
  <c r="G29" i="62"/>
  <c r="E29" i="62"/>
  <c r="G28" i="62"/>
  <c r="E28" i="62"/>
  <c r="H28" i="62" s="1"/>
  <c r="D26" i="62"/>
  <c r="E26" i="62" s="1"/>
  <c r="C26" i="62"/>
  <c r="G25" i="62"/>
  <c r="F25" i="62"/>
  <c r="E25" i="62"/>
  <c r="G24" i="62"/>
  <c r="F24" i="62"/>
  <c r="E24" i="62"/>
  <c r="G23" i="62"/>
  <c r="F23" i="62"/>
  <c r="E23" i="62"/>
  <c r="G22" i="62"/>
  <c r="F22" i="62"/>
  <c r="E22" i="62"/>
  <c r="E20" i="62"/>
  <c r="D20" i="62"/>
  <c r="C20" i="62"/>
  <c r="F19" i="62" s="1"/>
  <c r="G19" i="62"/>
  <c r="E19" i="62"/>
  <c r="H19" i="62" s="1"/>
  <c r="G18" i="62"/>
  <c r="F18" i="62"/>
  <c r="E18" i="62"/>
  <c r="H18" i="62" s="1"/>
  <c r="G17" i="62"/>
  <c r="F17" i="62"/>
  <c r="E17" i="62"/>
  <c r="H17" i="62" s="1"/>
  <c r="G16" i="62"/>
  <c r="F16" i="62"/>
  <c r="E16" i="62"/>
  <c r="H16" i="62" s="1"/>
  <c r="D14" i="62"/>
  <c r="D33" i="62" s="1"/>
  <c r="C14" i="62"/>
  <c r="C33" i="62" s="1"/>
  <c r="F13" i="62"/>
  <c r="E13" i="62"/>
  <c r="F12" i="62"/>
  <c r="E12" i="62"/>
  <c r="F11" i="62"/>
  <c r="E11" i="62"/>
  <c r="F10" i="62"/>
  <c r="E10" i="62"/>
  <c r="E6" i="62"/>
  <c r="E76" i="63"/>
  <c r="E75" i="63"/>
  <c r="E72" i="63"/>
  <c r="E67" i="63"/>
  <c r="E66" i="63"/>
  <c r="D66" i="63"/>
  <c r="D68" i="63" s="1"/>
  <c r="C66" i="63"/>
  <c r="C68" i="63" s="1"/>
  <c r="G65" i="63"/>
  <c r="F65" i="63"/>
  <c r="E65" i="63"/>
  <c r="H65" i="63" s="1"/>
  <c r="G64" i="63"/>
  <c r="F64" i="63"/>
  <c r="E64" i="63"/>
  <c r="H64" i="63" s="1"/>
  <c r="G63" i="63"/>
  <c r="F63" i="63"/>
  <c r="E63" i="63"/>
  <c r="H63" i="63" s="1"/>
  <c r="G62" i="63"/>
  <c r="F62" i="63"/>
  <c r="E62" i="63"/>
  <c r="H62" i="63" s="1"/>
  <c r="E60" i="63"/>
  <c r="E59" i="63"/>
  <c r="E57" i="63"/>
  <c r="D57" i="63"/>
  <c r="C57" i="63"/>
  <c r="H56" i="63"/>
  <c r="G56" i="63"/>
  <c r="F56" i="63"/>
  <c r="E56" i="63"/>
  <c r="H55" i="63"/>
  <c r="G55" i="63"/>
  <c r="F55" i="63"/>
  <c r="E55" i="63"/>
  <c r="H54" i="63"/>
  <c r="G54" i="63"/>
  <c r="F54" i="63"/>
  <c r="E54" i="63"/>
  <c r="H53" i="63"/>
  <c r="G53" i="63"/>
  <c r="F53" i="63"/>
  <c r="E53" i="63"/>
  <c r="E50" i="63"/>
  <c r="D50" i="63"/>
  <c r="C50" i="63"/>
  <c r="G49" i="63"/>
  <c r="F49" i="63"/>
  <c r="E49" i="63"/>
  <c r="H49" i="63" s="1"/>
  <c r="G48" i="63"/>
  <c r="F48" i="63"/>
  <c r="E48" i="63"/>
  <c r="H48" i="63" s="1"/>
  <c r="G47" i="63"/>
  <c r="F47" i="63"/>
  <c r="E47" i="63"/>
  <c r="H47" i="63" s="1"/>
  <c r="G46" i="63"/>
  <c r="F46" i="63"/>
  <c r="E46" i="63"/>
  <c r="H46" i="63" s="1"/>
  <c r="D43" i="63"/>
  <c r="D79" i="63" s="1"/>
  <c r="C43" i="63"/>
  <c r="C78" i="63" s="1"/>
  <c r="F42" i="63"/>
  <c r="E42" i="63"/>
  <c r="F41" i="63"/>
  <c r="E41" i="63"/>
  <c r="F40" i="63"/>
  <c r="E40" i="63"/>
  <c r="F39" i="63"/>
  <c r="E39" i="63"/>
  <c r="E34" i="63"/>
  <c r="E32" i="63"/>
  <c r="D32" i="63"/>
  <c r="C32" i="63"/>
  <c r="F31" i="63" s="1"/>
  <c r="H31" i="63"/>
  <c r="G31" i="63"/>
  <c r="E31" i="63"/>
  <c r="H30" i="63"/>
  <c r="G30" i="63"/>
  <c r="F30" i="63"/>
  <c r="E30" i="63"/>
  <c r="H29" i="63"/>
  <c r="G29" i="63"/>
  <c r="F29" i="63"/>
  <c r="E29" i="63"/>
  <c r="H28" i="63"/>
  <c r="G28" i="63"/>
  <c r="F28" i="63"/>
  <c r="E28" i="63"/>
  <c r="E26" i="63"/>
  <c r="D26" i="63"/>
  <c r="C26" i="63"/>
  <c r="G25" i="63"/>
  <c r="F25" i="63"/>
  <c r="E25" i="63"/>
  <c r="H25" i="63" s="1"/>
  <c r="G24" i="63"/>
  <c r="F24" i="63"/>
  <c r="E24" i="63"/>
  <c r="H24" i="63" s="1"/>
  <c r="G23" i="63"/>
  <c r="F23" i="63"/>
  <c r="E23" i="63"/>
  <c r="H23" i="63" s="1"/>
  <c r="G22" i="63"/>
  <c r="F22" i="63"/>
  <c r="E22" i="63"/>
  <c r="H22" i="63" s="1"/>
  <c r="D20" i="63"/>
  <c r="C20" i="63"/>
  <c r="F19" i="63"/>
  <c r="E19" i="63"/>
  <c r="F18" i="63"/>
  <c r="E18" i="63"/>
  <c r="F17" i="63"/>
  <c r="E17" i="63"/>
  <c r="F16" i="63"/>
  <c r="E16" i="63"/>
  <c r="D14" i="63"/>
  <c r="E14" i="63" s="1"/>
  <c r="C14" i="63"/>
  <c r="C33" i="63" s="1"/>
  <c r="E13" i="63"/>
  <c r="H13" i="63" s="1"/>
  <c r="G12" i="63"/>
  <c r="E12" i="63"/>
  <c r="H12" i="63" s="1"/>
  <c r="G11" i="63"/>
  <c r="E11" i="63"/>
  <c r="H11" i="63" s="1"/>
  <c r="G10" i="63"/>
  <c r="E10" i="63"/>
  <c r="H10" i="63" s="1"/>
  <c r="E6" i="63"/>
  <c r="E76" i="64"/>
  <c r="E75" i="64"/>
  <c r="E72" i="64"/>
  <c r="E67" i="64"/>
  <c r="D66" i="64"/>
  <c r="D68" i="64" s="1"/>
  <c r="C66" i="64"/>
  <c r="C68" i="64" s="1"/>
  <c r="F65" i="64"/>
  <c r="E65" i="64"/>
  <c r="F64" i="64"/>
  <c r="E64" i="64"/>
  <c r="F63" i="64"/>
  <c r="E63" i="64"/>
  <c r="G62" i="64"/>
  <c r="F62" i="64"/>
  <c r="E62" i="64"/>
  <c r="E60" i="64"/>
  <c r="E59" i="64"/>
  <c r="E57" i="64"/>
  <c r="H56" i="64" s="1"/>
  <c r="D57" i="64"/>
  <c r="C57" i="64"/>
  <c r="G56" i="64"/>
  <c r="F56" i="64"/>
  <c r="E56" i="64"/>
  <c r="G55" i="64"/>
  <c r="F55" i="64"/>
  <c r="E55" i="64"/>
  <c r="H54" i="64"/>
  <c r="G54" i="64"/>
  <c r="F54" i="64"/>
  <c r="E54" i="64"/>
  <c r="H53" i="64"/>
  <c r="G53" i="64"/>
  <c r="F53" i="64"/>
  <c r="E53" i="64"/>
  <c r="D50" i="64"/>
  <c r="E50" i="64" s="1"/>
  <c r="C50" i="64"/>
  <c r="F49" i="64"/>
  <c r="E49" i="64"/>
  <c r="H49" i="64" s="1"/>
  <c r="F48" i="64"/>
  <c r="E48" i="64"/>
  <c r="H48" i="64" s="1"/>
  <c r="G47" i="64"/>
  <c r="F47" i="64"/>
  <c r="E47" i="64"/>
  <c r="H47" i="64" s="1"/>
  <c r="G46" i="64"/>
  <c r="F46" i="64"/>
  <c r="E46" i="64"/>
  <c r="H46" i="64" s="1"/>
  <c r="D43" i="64"/>
  <c r="C43" i="64"/>
  <c r="E42" i="64"/>
  <c r="E41" i="64"/>
  <c r="F40" i="64"/>
  <c r="E40" i="64"/>
  <c r="F39" i="64"/>
  <c r="E39" i="64"/>
  <c r="E34" i="64"/>
  <c r="E32" i="64"/>
  <c r="D32" i="64"/>
  <c r="C32" i="64"/>
  <c r="F31" i="64" s="1"/>
  <c r="H31" i="64"/>
  <c r="G31" i="64"/>
  <c r="E31" i="64"/>
  <c r="H30" i="64"/>
  <c r="G30" i="64"/>
  <c r="F30" i="64"/>
  <c r="E30" i="64"/>
  <c r="H29" i="64"/>
  <c r="G29" i="64"/>
  <c r="F29" i="64"/>
  <c r="E29" i="64"/>
  <c r="H28" i="64"/>
  <c r="G28" i="64"/>
  <c r="F28" i="64"/>
  <c r="E28" i="64"/>
  <c r="D26" i="64"/>
  <c r="E26" i="64" s="1"/>
  <c r="C26" i="64"/>
  <c r="G25" i="64"/>
  <c r="F25" i="64"/>
  <c r="E25" i="64"/>
  <c r="H25" i="64" s="1"/>
  <c r="G24" i="64"/>
  <c r="F24" i="64"/>
  <c r="E24" i="64"/>
  <c r="G23" i="64"/>
  <c r="F23" i="64"/>
  <c r="E23" i="64"/>
  <c r="G22" i="64"/>
  <c r="F22" i="64"/>
  <c r="E22" i="64"/>
  <c r="D20" i="64"/>
  <c r="C20" i="64"/>
  <c r="F19" i="64"/>
  <c r="E19" i="64"/>
  <c r="F18" i="64"/>
  <c r="E18" i="64"/>
  <c r="F17" i="64"/>
  <c r="E17" i="64"/>
  <c r="F16" i="64"/>
  <c r="E16" i="64"/>
  <c r="D14" i="64"/>
  <c r="E14" i="64" s="1"/>
  <c r="C14" i="64"/>
  <c r="F13" i="64" s="1"/>
  <c r="E13" i="64"/>
  <c r="G12" i="64"/>
  <c r="E12" i="64"/>
  <c r="H12" i="64" s="1"/>
  <c r="G11" i="64"/>
  <c r="E11" i="64"/>
  <c r="G10" i="64"/>
  <c r="E10" i="64"/>
  <c r="H10" i="64" s="1"/>
  <c r="E6" i="64"/>
  <c r="E76" i="65"/>
  <c r="E75" i="65"/>
  <c r="E72" i="65"/>
  <c r="E67" i="65"/>
  <c r="D66" i="65"/>
  <c r="D68" i="65" s="1"/>
  <c r="E68" i="65" s="1"/>
  <c r="C66" i="65"/>
  <c r="C68" i="65" s="1"/>
  <c r="F65" i="65"/>
  <c r="E65" i="65"/>
  <c r="F64" i="65"/>
  <c r="E64" i="65"/>
  <c r="F63" i="65"/>
  <c r="E63" i="65"/>
  <c r="G62" i="65"/>
  <c r="F62" i="65"/>
  <c r="E62" i="65"/>
  <c r="E60" i="65"/>
  <c r="E59" i="65"/>
  <c r="E57" i="65"/>
  <c r="H56" i="65" s="1"/>
  <c r="D57" i="65"/>
  <c r="C57" i="65"/>
  <c r="G56" i="65"/>
  <c r="F56" i="65"/>
  <c r="E56" i="65"/>
  <c r="G55" i="65"/>
  <c r="F55" i="65"/>
  <c r="E55" i="65"/>
  <c r="H54" i="65"/>
  <c r="G54" i="65"/>
  <c r="F54" i="65"/>
  <c r="E54" i="65"/>
  <c r="H53" i="65"/>
  <c r="G53" i="65"/>
  <c r="F53" i="65"/>
  <c r="E53" i="65"/>
  <c r="D50" i="65"/>
  <c r="E50" i="65" s="1"/>
  <c r="C50" i="65"/>
  <c r="F49" i="65"/>
  <c r="E49" i="65"/>
  <c r="G48" i="65"/>
  <c r="F48" i="65"/>
  <c r="E48" i="65"/>
  <c r="G47" i="65"/>
  <c r="F47" i="65"/>
  <c r="E47" i="65"/>
  <c r="G46" i="65"/>
  <c r="F46" i="65"/>
  <c r="E46" i="65"/>
  <c r="H46" i="65" s="1"/>
  <c r="D43" i="65"/>
  <c r="C43" i="65"/>
  <c r="E42" i="65"/>
  <c r="F41" i="65"/>
  <c r="E41" i="65"/>
  <c r="F40" i="65"/>
  <c r="E40" i="65"/>
  <c r="F39" i="65"/>
  <c r="E39" i="65"/>
  <c r="E34" i="65"/>
  <c r="E32" i="65"/>
  <c r="D32" i="65"/>
  <c r="C32" i="65"/>
  <c r="F31" i="65" s="1"/>
  <c r="H31" i="65"/>
  <c r="G31" i="65"/>
  <c r="E31" i="65"/>
  <c r="H30" i="65"/>
  <c r="G30" i="65"/>
  <c r="F30" i="65"/>
  <c r="E30" i="65"/>
  <c r="H29" i="65"/>
  <c r="G29" i="65"/>
  <c r="F29" i="65"/>
  <c r="E29" i="65"/>
  <c r="H28" i="65"/>
  <c r="G28" i="65"/>
  <c r="F28" i="65"/>
  <c r="E28" i="65"/>
  <c r="D26" i="65"/>
  <c r="G25" i="65" s="1"/>
  <c r="C26" i="65"/>
  <c r="F25" i="65"/>
  <c r="E25" i="65"/>
  <c r="F24" i="65"/>
  <c r="E24" i="65"/>
  <c r="F23" i="65"/>
  <c r="E23" i="65"/>
  <c r="F22" i="65"/>
  <c r="E22" i="65"/>
  <c r="D20" i="65"/>
  <c r="C20" i="65"/>
  <c r="F19" i="65"/>
  <c r="E19" i="65"/>
  <c r="F18" i="65"/>
  <c r="E18" i="65"/>
  <c r="F17" i="65"/>
  <c r="E17" i="65"/>
  <c r="F16" i="65"/>
  <c r="E16" i="65"/>
  <c r="E14" i="65"/>
  <c r="D14" i="65"/>
  <c r="C14" i="65"/>
  <c r="C33" i="65" s="1"/>
  <c r="G13" i="65"/>
  <c r="E13" i="65"/>
  <c r="H13" i="65" s="1"/>
  <c r="G12" i="65"/>
  <c r="E12" i="65"/>
  <c r="H12" i="65" s="1"/>
  <c r="G11" i="65"/>
  <c r="E11" i="65"/>
  <c r="H11" i="65" s="1"/>
  <c r="G10" i="65"/>
  <c r="E10" i="65"/>
  <c r="H10" i="65" s="1"/>
  <c r="E6" i="65"/>
  <c r="E76" i="66"/>
  <c r="E75" i="66"/>
  <c r="E72" i="66"/>
  <c r="C68" i="66"/>
  <c r="E67" i="66"/>
  <c r="D66" i="66"/>
  <c r="E66" i="66" s="1"/>
  <c r="C66" i="66"/>
  <c r="F65" i="66"/>
  <c r="E65" i="66"/>
  <c r="F64" i="66"/>
  <c r="E64" i="66"/>
  <c r="F63" i="66"/>
  <c r="E63" i="66"/>
  <c r="F62" i="66"/>
  <c r="E62" i="66"/>
  <c r="E60" i="66"/>
  <c r="E59" i="66"/>
  <c r="D57" i="66"/>
  <c r="C57" i="66"/>
  <c r="E57" i="66" s="1"/>
  <c r="G56" i="66"/>
  <c r="E56" i="66"/>
  <c r="H56" i="66" s="1"/>
  <c r="G55" i="66"/>
  <c r="E55" i="66"/>
  <c r="H55" i="66" s="1"/>
  <c r="G54" i="66"/>
  <c r="E54" i="66"/>
  <c r="H54" i="66" s="1"/>
  <c r="G53" i="66"/>
  <c r="E53" i="66"/>
  <c r="H53" i="66" s="1"/>
  <c r="D50" i="66"/>
  <c r="C50" i="66"/>
  <c r="F49" i="66"/>
  <c r="E49" i="66"/>
  <c r="F48" i="66"/>
  <c r="E48" i="66"/>
  <c r="F47" i="66"/>
  <c r="E47" i="66"/>
  <c r="F46" i="66"/>
  <c r="E46" i="66"/>
  <c r="E43" i="66"/>
  <c r="D43" i="66"/>
  <c r="C43" i="66"/>
  <c r="G42" i="66"/>
  <c r="E42" i="66"/>
  <c r="H42" i="66" s="1"/>
  <c r="G41" i="66"/>
  <c r="E41" i="66"/>
  <c r="H41" i="66" s="1"/>
  <c r="G40" i="66"/>
  <c r="E40" i="66"/>
  <c r="H40" i="66" s="1"/>
  <c r="G39" i="66"/>
  <c r="E39" i="66"/>
  <c r="H39" i="66" s="1"/>
  <c r="E34" i="66"/>
  <c r="D32" i="66"/>
  <c r="C32" i="66"/>
  <c r="E32" i="66" s="1"/>
  <c r="G31" i="66"/>
  <c r="E31" i="66"/>
  <c r="G30" i="66"/>
  <c r="E30" i="66"/>
  <c r="H30" i="66" s="1"/>
  <c r="G29" i="66"/>
  <c r="E29" i="66"/>
  <c r="G28" i="66"/>
  <c r="E28" i="66"/>
  <c r="H28" i="66" s="1"/>
  <c r="D26" i="66"/>
  <c r="E26" i="66" s="1"/>
  <c r="C26" i="66"/>
  <c r="F25" i="66"/>
  <c r="E25" i="66"/>
  <c r="F24" i="66"/>
  <c r="E24" i="66"/>
  <c r="F23" i="66"/>
  <c r="E23" i="66"/>
  <c r="F22" i="66"/>
  <c r="E22" i="66"/>
  <c r="E20" i="66"/>
  <c r="D20" i="66"/>
  <c r="C20" i="66"/>
  <c r="F19" i="66" s="1"/>
  <c r="G19" i="66"/>
  <c r="E19" i="66"/>
  <c r="H19" i="66" s="1"/>
  <c r="G18" i="66"/>
  <c r="E18" i="66"/>
  <c r="H18" i="66" s="1"/>
  <c r="G17" i="66"/>
  <c r="E17" i="66"/>
  <c r="H17" i="66" s="1"/>
  <c r="G16" i="66"/>
  <c r="E16" i="66"/>
  <c r="H16" i="66" s="1"/>
  <c r="D14" i="66"/>
  <c r="D33" i="66" s="1"/>
  <c r="C14" i="66"/>
  <c r="C33" i="66" s="1"/>
  <c r="F13" i="66"/>
  <c r="E13" i="66"/>
  <c r="F12" i="66"/>
  <c r="E12" i="66"/>
  <c r="F11" i="66"/>
  <c r="E11" i="66"/>
  <c r="F10" i="66"/>
  <c r="E10" i="66"/>
  <c r="E6" i="66"/>
  <c r="E76" i="124"/>
  <c r="E75" i="124"/>
  <c r="E72" i="124"/>
  <c r="D68" i="124"/>
  <c r="E67" i="124"/>
  <c r="D66" i="124"/>
  <c r="C66" i="124"/>
  <c r="C68" i="124" s="1"/>
  <c r="G65" i="124"/>
  <c r="E65" i="124"/>
  <c r="G64" i="124"/>
  <c r="E64" i="124"/>
  <c r="G63" i="124"/>
  <c r="E63" i="124"/>
  <c r="G62" i="124"/>
  <c r="E62" i="124"/>
  <c r="E60" i="124"/>
  <c r="E59" i="124"/>
  <c r="D57" i="124"/>
  <c r="E57" i="124" s="1"/>
  <c r="C57" i="124"/>
  <c r="F56" i="124"/>
  <c r="E56" i="124"/>
  <c r="F55" i="124"/>
  <c r="E55" i="124"/>
  <c r="F54" i="124"/>
  <c r="E54" i="124"/>
  <c r="F53" i="124"/>
  <c r="E53" i="124"/>
  <c r="E50" i="124"/>
  <c r="D50" i="124"/>
  <c r="C50" i="124"/>
  <c r="F49" i="124" s="1"/>
  <c r="G49" i="124"/>
  <c r="E49" i="124"/>
  <c r="H49" i="124" s="1"/>
  <c r="G48" i="124"/>
  <c r="E48" i="124"/>
  <c r="H48" i="124" s="1"/>
  <c r="G47" i="124"/>
  <c r="E47" i="124"/>
  <c r="H47" i="124" s="1"/>
  <c r="G46" i="124"/>
  <c r="E46" i="124"/>
  <c r="H46" i="124" s="1"/>
  <c r="D43" i="124"/>
  <c r="C43" i="124"/>
  <c r="F42" i="124"/>
  <c r="E42" i="124"/>
  <c r="F41" i="124"/>
  <c r="E41" i="124"/>
  <c r="F40" i="124"/>
  <c r="E40" i="124"/>
  <c r="F39" i="124"/>
  <c r="E39" i="124"/>
  <c r="E34" i="124"/>
  <c r="D32" i="124"/>
  <c r="E32" i="124" s="1"/>
  <c r="C32" i="124"/>
  <c r="F31" i="124"/>
  <c r="E31" i="124"/>
  <c r="F30" i="124"/>
  <c r="E30" i="124"/>
  <c r="F29" i="124"/>
  <c r="E29" i="124"/>
  <c r="F28" i="124"/>
  <c r="E28" i="124"/>
  <c r="E26" i="124"/>
  <c r="D26" i="124"/>
  <c r="C26" i="124"/>
  <c r="F25" i="124" s="1"/>
  <c r="G25" i="124"/>
  <c r="E25" i="124"/>
  <c r="H25" i="124" s="1"/>
  <c r="G24" i="124"/>
  <c r="E24" i="124"/>
  <c r="H24" i="124" s="1"/>
  <c r="G23" i="124"/>
  <c r="E23" i="124"/>
  <c r="H23" i="124" s="1"/>
  <c r="G22" i="124"/>
  <c r="E22" i="124"/>
  <c r="H22" i="124" s="1"/>
  <c r="D20" i="124"/>
  <c r="E20" i="124" s="1"/>
  <c r="C20" i="124"/>
  <c r="F19" i="124"/>
  <c r="E19" i="124"/>
  <c r="F18" i="124"/>
  <c r="E18" i="124"/>
  <c r="F17" i="124"/>
  <c r="E17" i="124"/>
  <c r="F16" i="124"/>
  <c r="E16" i="124"/>
  <c r="D14" i="124"/>
  <c r="D33" i="124" s="1"/>
  <c r="C14" i="124"/>
  <c r="F13" i="124" s="1"/>
  <c r="G13" i="124"/>
  <c r="E13" i="124"/>
  <c r="G12" i="124"/>
  <c r="E12" i="124"/>
  <c r="G11" i="124"/>
  <c r="E11" i="124"/>
  <c r="G10" i="124"/>
  <c r="E10" i="124"/>
  <c r="E6" i="124"/>
  <c r="L99" i="9"/>
  <c r="M99" i="9"/>
  <c r="N99" i="9"/>
  <c r="O99" i="9"/>
  <c r="Q99" i="9"/>
  <c r="R99" i="9"/>
  <c r="S99" i="9"/>
  <c r="T99" i="9"/>
  <c r="U67" i="9"/>
  <c r="U63" i="9"/>
  <c r="U56" i="9"/>
  <c r="U62" i="9"/>
  <c r="U65" i="9"/>
  <c r="U60" i="9"/>
  <c r="U58" i="9"/>
  <c r="U55" i="9"/>
  <c r="U66" i="9"/>
  <c r="U61" i="9"/>
  <c r="U57" i="9"/>
  <c r="U59" i="9"/>
  <c r="H40" i="86" l="1"/>
  <c r="H62" i="81"/>
  <c r="H10" i="84"/>
  <c r="H16" i="80"/>
  <c r="H47" i="81"/>
  <c r="E20" i="84"/>
  <c r="G19" i="84"/>
  <c r="G18" i="84"/>
  <c r="G17" i="84"/>
  <c r="G16" i="84"/>
  <c r="H23" i="84"/>
  <c r="H40" i="84"/>
  <c r="G48" i="84"/>
  <c r="H62" i="84"/>
  <c r="C82" i="83"/>
  <c r="C77" i="83"/>
  <c r="C83" i="83"/>
  <c r="H10" i="81"/>
  <c r="G12" i="81"/>
  <c r="H30" i="81"/>
  <c r="D79" i="81"/>
  <c r="C78" i="81"/>
  <c r="E66" i="81"/>
  <c r="F65" i="81"/>
  <c r="F64" i="81"/>
  <c r="F63" i="81"/>
  <c r="F62" i="81"/>
  <c r="E26" i="80"/>
  <c r="G25" i="80"/>
  <c r="G24" i="80"/>
  <c r="G23" i="80"/>
  <c r="G22" i="80"/>
  <c r="F47" i="80"/>
  <c r="F49" i="80"/>
  <c r="H56" i="80"/>
  <c r="H62" i="80"/>
  <c r="C68" i="80"/>
  <c r="D83" i="80"/>
  <c r="D35" i="79"/>
  <c r="F17" i="79"/>
  <c r="H25" i="79"/>
  <c r="C83" i="79"/>
  <c r="C78" i="79"/>
  <c r="C70" i="79"/>
  <c r="C74" i="79" s="1"/>
  <c r="C93" i="79" s="1"/>
  <c r="H53" i="79"/>
  <c r="H62" i="79"/>
  <c r="H25" i="78"/>
  <c r="H24" i="78"/>
  <c r="H23" i="78"/>
  <c r="H22" i="78"/>
  <c r="H31" i="78"/>
  <c r="D68" i="75"/>
  <c r="E68" i="75" s="1"/>
  <c r="E66" i="75"/>
  <c r="C81" i="75" s="1"/>
  <c r="G65" i="75"/>
  <c r="G64" i="75"/>
  <c r="G63" i="75"/>
  <c r="G62" i="75"/>
  <c r="E32" i="74"/>
  <c r="G31" i="74"/>
  <c r="G30" i="74"/>
  <c r="G29" i="74"/>
  <c r="G28" i="74"/>
  <c r="D33" i="86"/>
  <c r="G28" i="86"/>
  <c r="H30" i="86"/>
  <c r="E32" i="86"/>
  <c r="H31" i="86" s="1"/>
  <c r="C83" i="86"/>
  <c r="E43" i="86"/>
  <c r="F42" i="86"/>
  <c r="F41" i="86"/>
  <c r="F40" i="86"/>
  <c r="F39" i="86"/>
  <c r="H53" i="86"/>
  <c r="E14" i="84"/>
  <c r="H11" i="84" s="1"/>
  <c r="F13" i="84"/>
  <c r="F12" i="84"/>
  <c r="F11" i="84"/>
  <c r="F10" i="84"/>
  <c r="H17" i="84"/>
  <c r="H19" i="84"/>
  <c r="H22" i="84"/>
  <c r="D68" i="84"/>
  <c r="E68" i="84" s="1"/>
  <c r="H19" i="83"/>
  <c r="D33" i="83"/>
  <c r="E32" i="81"/>
  <c r="H28" i="81" s="1"/>
  <c r="G31" i="81"/>
  <c r="G30" i="81"/>
  <c r="G29" i="81"/>
  <c r="G28" i="81"/>
  <c r="E57" i="81"/>
  <c r="H53" i="81" s="1"/>
  <c r="G56" i="81"/>
  <c r="G55" i="81"/>
  <c r="G54" i="81"/>
  <c r="G53" i="81"/>
  <c r="E20" i="80"/>
  <c r="H17" i="80" s="1"/>
  <c r="F19" i="80"/>
  <c r="F18" i="80"/>
  <c r="F17" i="80"/>
  <c r="F16" i="80"/>
  <c r="H23" i="80"/>
  <c r="H25" i="80"/>
  <c r="C81" i="80"/>
  <c r="E66" i="80"/>
  <c r="G65" i="80"/>
  <c r="G64" i="80"/>
  <c r="G63" i="80"/>
  <c r="G62" i="80"/>
  <c r="D68" i="80"/>
  <c r="E68" i="80" s="1"/>
  <c r="H18" i="79"/>
  <c r="C33" i="79"/>
  <c r="D83" i="79"/>
  <c r="D78" i="79"/>
  <c r="E43" i="79"/>
  <c r="H41" i="79" s="1"/>
  <c r="G42" i="79"/>
  <c r="G41" i="79"/>
  <c r="G40" i="79"/>
  <c r="G39" i="79"/>
  <c r="H56" i="79"/>
  <c r="H55" i="79"/>
  <c r="D68" i="79"/>
  <c r="E68" i="79" s="1"/>
  <c r="G66" i="79"/>
  <c r="C81" i="79"/>
  <c r="E66" i="79"/>
  <c r="G65" i="79"/>
  <c r="G64" i="79"/>
  <c r="G63" i="79"/>
  <c r="G62" i="79"/>
  <c r="E20" i="78"/>
  <c r="G19" i="78"/>
  <c r="G18" i="78"/>
  <c r="G17" i="78"/>
  <c r="G16" i="78"/>
  <c r="C81" i="78"/>
  <c r="H65" i="78"/>
  <c r="H64" i="78"/>
  <c r="H63" i="78"/>
  <c r="H62" i="78"/>
  <c r="H24" i="74"/>
  <c r="F25" i="74"/>
  <c r="F24" i="74"/>
  <c r="F23" i="74"/>
  <c r="F22" i="74"/>
  <c r="E26" i="74"/>
  <c r="H22" i="74" s="1"/>
  <c r="F22" i="86"/>
  <c r="E26" i="86"/>
  <c r="H24" i="86" s="1"/>
  <c r="G25" i="86"/>
  <c r="G24" i="86"/>
  <c r="G23" i="86"/>
  <c r="G22" i="86"/>
  <c r="H29" i="86"/>
  <c r="G31" i="86"/>
  <c r="H56" i="86"/>
  <c r="C68" i="86"/>
  <c r="C78" i="86" s="1"/>
  <c r="F66" i="86"/>
  <c r="D33" i="84"/>
  <c r="G66" i="84" s="1"/>
  <c r="H25" i="84"/>
  <c r="H39" i="84"/>
  <c r="G46" i="84"/>
  <c r="H48" i="84"/>
  <c r="E50" i="84"/>
  <c r="H46" i="84" s="1"/>
  <c r="H53" i="84"/>
  <c r="H54" i="84"/>
  <c r="H55" i="84"/>
  <c r="G62" i="84"/>
  <c r="H64" i="84"/>
  <c r="E66" i="84"/>
  <c r="C70" i="84"/>
  <c r="C74" i="84" s="1"/>
  <c r="C93" i="84" s="1"/>
  <c r="G16" i="83"/>
  <c r="E20" i="83"/>
  <c r="H16" i="83" s="1"/>
  <c r="H22" i="83"/>
  <c r="H23" i="83"/>
  <c r="H24" i="83"/>
  <c r="E32" i="83"/>
  <c r="H30" i="83" s="1"/>
  <c r="F31" i="83"/>
  <c r="F30" i="83"/>
  <c r="F29" i="83"/>
  <c r="F28" i="83"/>
  <c r="D83" i="83"/>
  <c r="H62" i="83"/>
  <c r="H63" i="83"/>
  <c r="H64" i="83"/>
  <c r="H65" i="83"/>
  <c r="F66" i="83"/>
  <c r="D70" i="83"/>
  <c r="D78" i="83"/>
  <c r="C81" i="83"/>
  <c r="G10" i="81"/>
  <c r="H12" i="81"/>
  <c r="E14" i="81"/>
  <c r="H13" i="81" s="1"/>
  <c r="H16" i="81"/>
  <c r="H17" i="81"/>
  <c r="H18" i="81"/>
  <c r="H19" i="81"/>
  <c r="E26" i="81"/>
  <c r="F25" i="81"/>
  <c r="F24" i="81"/>
  <c r="F23" i="81"/>
  <c r="F22" i="81"/>
  <c r="H29" i="81"/>
  <c r="H31" i="81"/>
  <c r="D33" i="81"/>
  <c r="H39" i="81"/>
  <c r="H40" i="81"/>
  <c r="H41" i="81"/>
  <c r="H42" i="81"/>
  <c r="C70" i="81"/>
  <c r="C74" i="81" s="1"/>
  <c r="C93" i="81" s="1"/>
  <c r="E50" i="81"/>
  <c r="F49" i="81"/>
  <c r="F48" i="81"/>
  <c r="F47" i="81"/>
  <c r="F46" i="81"/>
  <c r="H54" i="81"/>
  <c r="H56" i="81"/>
  <c r="F66" i="81"/>
  <c r="E68" i="81"/>
  <c r="E79" i="81"/>
  <c r="C83" i="81"/>
  <c r="C33" i="80"/>
  <c r="F66" i="80" s="1"/>
  <c r="F23" i="80"/>
  <c r="H31" i="80"/>
  <c r="F46" i="80"/>
  <c r="D70" i="80"/>
  <c r="E50" i="80"/>
  <c r="H46" i="80" s="1"/>
  <c r="G49" i="80"/>
  <c r="G48" i="80"/>
  <c r="G47" i="80"/>
  <c r="G46" i="80"/>
  <c r="H54" i="80"/>
  <c r="G56" i="80"/>
  <c r="H63" i="80"/>
  <c r="H65" i="80"/>
  <c r="F16" i="79"/>
  <c r="F18" i="79"/>
  <c r="E20" i="79"/>
  <c r="G19" i="79"/>
  <c r="G18" i="79"/>
  <c r="G17" i="79"/>
  <c r="G16" i="79"/>
  <c r="H23" i="79"/>
  <c r="G25" i="79"/>
  <c r="H40" i="79"/>
  <c r="H42" i="79"/>
  <c r="H46" i="79"/>
  <c r="H63" i="79"/>
  <c r="H65" i="79"/>
  <c r="H10" i="78"/>
  <c r="F13" i="78"/>
  <c r="F12" i="78"/>
  <c r="F11" i="78"/>
  <c r="F10" i="78"/>
  <c r="H19" i="78"/>
  <c r="H29" i="78"/>
  <c r="H49" i="78"/>
  <c r="H48" i="78"/>
  <c r="H47" i="78"/>
  <c r="H46" i="78"/>
  <c r="D33" i="74"/>
  <c r="C35" i="86"/>
  <c r="D70" i="86"/>
  <c r="E50" i="86"/>
  <c r="H47" i="86" s="1"/>
  <c r="G49" i="86"/>
  <c r="G48" i="86"/>
  <c r="G47" i="86"/>
  <c r="G46" i="86"/>
  <c r="H10" i="86"/>
  <c r="H11" i="86"/>
  <c r="H12" i="86"/>
  <c r="E20" i="86"/>
  <c r="H18" i="86" s="1"/>
  <c r="F19" i="86"/>
  <c r="F18" i="86"/>
  <c r="F17" i="86"/>
  <c r="F16" i="86"/>
  <c r="H25" i="86"/>
  <c r="H28" i="86"/>
  <c r="H46" i="86"/>
  <c r="H48" i="86"/>
  <c r="G53" i="86"/>
  <c r="E57" i="86"/>
  <c r="H54" i="86" s="1"/>
  <c r="F62" i="86"/>
  <c r="F64" i="86"/>
  <c r="E66" i="86"/>
  <c r="H65" i="86" s="1"/>
  <c r="G65" i="86"/>
  <c r="G64" i="86"/>
  <c r="G63" i="86"/>
  <c r="G62" i="86"/>
  <c r="D68" i="86"/>
  <c r="D78" i="86" s="1"/>
  <c r="H16" i="84"/>
  <c r="H18" i="84"/>
  <c r="G22" i="84"/>
  <c r="H24" i="84"/>
  <c r="H28" i="84"/>
  <c r="H29" i="84"/>
  <c r="H30" i="84"/>
  <c r="C33" i="84"/>
  <c r="F39" i="84"/>
  <c r="F41" i="84"/>
  <c r="D83" i="84"/>
  <c r="D78" i="84"/>
  <c r="E43" i="84"/>
  <c r="H42" i="84" s="1"/>
  <c r="G42" i="84"/>
  <c r="G41" i="84"/>
  <c r="G40" i="84"/>
  <c r="G39" i="84"/>
  <c r="H47" i="84"/>
  <c r="H63" i="84"/>
  <c r="G65" i="84"/>
  <c r="F10" i="83"/>
  <c r="E14" i="83"/>
  <c r="H13" i="83" s="1"/>
  <c r="G13" i="83"/>
  <c r="G12" i="83"/>
  <c r="G11" i="83"/>
  <c r="G10" i="83"/>
  <c r="H17" i="83"/>
  <c r="G19" i="83"/>
  <c r="G39" i="83"/>
  <c r="E43" i="83"/>
  <c r="H40" i="83" s="1"/>
  <c r="H46" i="83"/>
  <c r="H47" i="83"/>
  <c r="H48" i="83"/>
  <c r="E57" i="83"/>
  <c r="F56" i="83"/>
  <c r="F55" i="83"/>
  <c r="F54" i="83"/>
  <c r="F53" i="83"/>
  <c r="D79" i="83"/>
  <c r="H11" i="81"/>
  <c r="F29" i="81"/>
  <c r="C79" i="81"/>
  <c r="F54" i="81"/>
  <c r="F56" i="81"/>
  <c r="D70" i="81"/>
  <c r="D83" i="81"/>
  <c r="D33" i="80"/>
  <c r="G66" i="80" s="1"/>
  <c r="H22" i="80"/>
  <c r="H24" i="80"/>
  <c r="C83" i="80"/>
  <c r="E43" i="80"/>
  <c r="H42" i="80" s="1"/>
  <c r="C78" i="80"/>
  <c r="C70" i="80"/>
  <c r="C74" i="80" s="1"/>
  <c r="C93" i="80" s="1"/>
  <c r="F42" i="80"/>
  <c r="F41" i="80"/>
  <c r="F40" i="80"/>
  <c r="F39" i="80"/>
  <c r="H47" i="80"/>
  <c r="H49" i="80"/>
  <c r="H53" i="80"/>
  <c r="G55" i="80"/>
  <c r="F63" i="80"/>
  <c r="F65" i="80"/>
  <c r="C79" i="80"/>
  <c r="E14" i="79"/>
  <c r="F13" i="79"/>
  <c r="F12" i="79"/>
  <c r="F11" i="79"/>
  <c r="F10" i="79"/>
  <c r="H17" i="79"/>
  <c r="H19" i="79"/>
  <c r="H22" i="79"/>
  <c r="F40" i="79"/>
  <c r="F42" i="79"/>
  <c r="H49" i="79"/>
  <c r="D82" i="79"/>
  <c r="C33" i="78"/>
  <c r="D78" i="78"/>
  <c r="D70" i="78"/>
  <c r="E43" i="78"/>
  <c r="G42" i="78"/>
  <c r="G41" i="78"/>
  <c r="G40" i="78"/>
  <c r="G39" i="78"/>
  <c r="H64" i="76"/>
  <c r="C68" i="76"/>
  <c r="F66" i="76"/>
  <c r="F65" i="76"/>
  <c r="F64" i="76"/>
  <c r="F63" i="76"/>
  <c r="F62" i="76"/>
  <c r="E66" i="76"/>
  <c r="D33" i="78"/>
  <c r="D83" i="78" s="1"/>
  <c r="H11" i="77"/>
  <c r="D80" i="77"/>
  <c r="D82" i="77"/>
  <c r="H40" i="77"/>
  <c r="F13" i="76"/>
  <c r="F12" i="76"/>
  <c r="F11" i="76"/>
  <c r="F10" i="76"/>
  <c r="C33" i="76"/>
  <c r="E14" i="76"/>
  <c r="H12" i="76" s="1"/>
  <c r="E20" i="76"/>
  <c r="G19" i="76"/>
  <c r="G18" i="76"/>
  <c r="G17" i="76"/>
  <c r="G16" i="76"/>
  <c r="F66" i="84"/>
  <c r="G66" i="83"/>
  <c r="F66" i="79"/>
  <c r="G10" i="78"/>
  <c r="G11" i="78"/>
  <c r="G12" i="78"/>
  <c r="G13" i="78"/>
  <c r="F28" i="78"/>
  <c r="F29" i="78"/>
  <c r="F30" i="78"/>
  <c r="F31" i="78"/>
  <c r="F53" i="78"/>
  <c r="F54" i="78"/>
  <c r="F55" i="78"/>
  <c r="F56" i="78"/>
  <c r="G66" i="78"/>
  <c r="H10" i="77"/>
  <c r="G12" i="77"/>
  <c r="H18" i="77"/>
  <c r="H19" i="77"/>
  <c r="H22" i="77"/>
  <c r="F25" i="77"/>
  <c r="F22" i="77"/>
  <c r="H30" i="77"/>
  <c r="F49" i="74"/>
  <c r="F48" i="74"/>
  <c r="F47" i="74"/>
  <c r="F46" i="74"/>
  <c r="E50" i="74"/>
  <c r="H46" i="74" s="1"/>
  <c r="E57" i="74"/>
  <c r="G56" i="74"/>
  <c r="G55" i="74"/>
  <c r="G54" i="74"/>
  <c r="G53" i="74"/>
  <c r="C81" i="74"/>
  <c r="D35" i="73"/>
  <c r="G66" i="73"/>
  <c r="H66" i="73"/>
  <c r="H13" i="77"/>
  <c r="H16" i="77"/>
  <c r="H23" i="77"/>
  <c r="H41" i="77"/>
  <c r="D78" i="76"/>
  <c r="D70" i="76"/>
  <c r="E43" i="76"/>
  <c r="G42" i="76"/>
  <c r="G41" i="76"/>
  <c r="G40" i="76"/>
  <c r="G39" i="76"/>
  <c r="D79" i="76"/>
  <c r="C35" i="75"/>
  <c r="C80" i="75" s="1"/>
  <c r="F66" i="75"/>
  <c r="C83" i="75"/>
  <c r="F49" i="71"/>
  <c r="F48" i="71"/>
  <c r="F47" i="71"/>
  <c r="F46" i="71"/>
  <c r="F65" i="71"/>
  <c r="F64" i="71"/>
  <c r="F63" i="71"/>
  <c r="F62" i="71"/>
  <c r="C68" i="71"/>
  <c r="E68" i="71"/>
  <c r="H31" i="77"/>
  <c r="H55" i="77"/>
  <c r="F56" i="77"/>
  <c r="F55" i="77"/>
  <c r="F54" i="77"/>
  <c r="F53" i="77"/>
  <c r="C83" i="76"/>
  <c r="H30" i="75"/>
  <c r="F31" i="75"/>
  <c r="F30" i="75"/>
  <c r="F29" i="75"/>
  <c r="F28" i="75"/>
  <c r="H12" i="74"/>
  <c r="F13" i="74"/>
  <c r="F12" i="74"/>
  <c r="F11" i="74"/>
  <c r="F10" i="74"/>
  <c r="E20" i="74"/>
  <c r="G19" i="74"/>
  <c r="G18" i="74"/>
  <c r="G17" i="74"/>
  <c r="G16" i="74"/>
  <c r="D78" i="74"/>
  <c r="D70" i="74"/>
  <c r="E43" i="74"/>
  <c r="G42" i="74"/>
  <c r="G41" i="74"/>
  <c r="G40" i="74"/>
  <c r="G39" i="74"/>
  <c r="F65" i="74"/>
  <c r="F64" i="74"/>
  <c r="F63" i="74"/>
  <c r="F62" i="74"/>
  <c r="C68" i="74"/>
  <c r="C70" i="74" s="1"/>
  <c r="C74" i="74" s="1"/>
  <c r="C93" i="74" s="1"/>
  <c r="F66" i="74"/>
  <c r="D79" i="74"/>
  <c r="E32" i="73"/>
  <c r="G31" i="73"/>
  <c r="G30" i="73"/>
  <c r="G29" i="73"/>
  <c r="G28" i="73"/>
  <c r="H46" i="73"/>
  <c r="F49" i="73"/>
  <c r="F48" i="73"/>
  <c r="F47" i="73"/>
  <c r="F46" i="73"/>
  <c r="C70" i="73"/>
  <c r="C74" i="73" s="1"/>
  <c r="C93" i="73" s="1"/>
  <c r="E14" i="72"/>
  <c r="G13" i="72"/>
  <c r="G12" i="72"/>
  <c r="G11" i="72"/>
  <c r="G10" i="72"/>
  <c r="D33" i="72"/>
  <c r="F31" i="72"/>
  <c r="F30" i="72"/>
  <c r="F29" i="72"/>
  <c r="F28" i="72"/>
  <c r="C79" i="72"/>
  <c r="C78" i="72"/>
  <c r="C70" i="72"/>
  <c r="C74" i="72" s="1"/>
  <c r="C93" i="72" s="1"/>
  <c r="F42" i="72"/>
  <c r="F41" i="72"/>
  <c r="F40" i="72"/>
  <c r="F39" i="72"/>
  <c r="H64" i="67"/>
  <c r="F19" i="77"/>
  <c r="F18" i="77"/>
  <c r="F17" i="77"/>
  <c r="F16" i="77"/>
  <c r="E26" i="77"/>
  <c r="G25" i="77"/>
  <c r="G24" i="77"/>
  <c r="G23" i="77"/>
  <c r="G22" i="77"/>
  <c r="H29" i="77"/>
  <c r="G31" i="77"/>
  <c r="H54" i="77"/>
  <c r="H56" i="77"/>
  <c r="E57" i="77"/>
  <c r="E66" i="77"/>
  <c r="C81" i="77" s="1"/>
  <c r="G65" i="77"/>
  <c r="G64" i="77"/>
  <c r="G63" i="77"/>
  <c r="G62" i="77"/>
  <c r="D68" i="77"/>
  <c r="G66" i="77"/>
  <c r="D33" i="76"/>
  <c r="H22" i="76"/>
  <c r="H24" i="76"/>
  <c r="F25" i="76"/>
  <c r="F24" i="76"/>
  <c r="F23" i="76"/>
  <c r="F22" i="76"/>
  <c r="E32" i="76"/>
  <c r="G31" i="76"/>
  <c r="G30" i="76"/>
  <c r="G29" i="76"/>
  <c r="G28" i="76"/>
  <c r="H46" i="76"/>
  <c r="H48" i="76"/>
  <c r="F49" i="76"/>
  <c r="F48" i="76"/>
  <c r="F47" i="76"/>
  <c r="F46" i="76"/>
  <c r="E57" i="76"/>
  <c r="G56" i="76"/>
  <c r="G55" i="76"/>
  <c r="G54" i="76"/>
  <c r="G53" i="76"/>
  <c r="C81" i="76"/>
  <c r="E68" i="76"/>
  <c r="E14" i="75"/>
  <c r="G13" i="75"/>
  <c r="G12" i="75"/>
  <c r="G11" i="75"/>
  <c r="G10" i="75"/>
  <c r="H29" i="75"/>
  <c r="H31" i="75"/>
  <c r="E32" i="75"/>
  <c r="H28" i="75" s="1"/>
  <c r="H39" i="75"/>
  <c r="H41" i="75"/>
  <c r="C78" i="75"/>
  <c r="C70" i="75"/>
  <c r="C74" i="75" s="1"/>
  <c r="C93" i="75" s="1"/>
  <c r="F42" i="75"/>
  <c r="F41" i="75"/>
  <c r="F40" i="75"/>
  <c r="F39" i="75"/>
  <c r="E50" i="75"/>
  <c r="E78" i="75" s="1"/>
  <c r="G49" i="75"/>
  <c r="G48" i="75"/>
  <c r="G47" i="75"/>
  <c r="G46" i="75"/>
  <c r="D78" i="75"/>
  <c r="H13" i="74"/>
  <c r="E14" i="74"/>
  <c r="H10" i="74" s="1"/>
  <c r="C33" i="74"/>
  <c r="H65" i="74"/>
  <c r="E66" i="74"/>
  <c r="H22" i="73"/>
  <c r="H24" i="73"/>
  <c r="F25" i="73"/>
  <c r="F24" i="73"/>
  <c r="F23" i="73"/>
  <c r="F22" i="73"/>
  <c r="C83" i="73"/>
  <c r="H47" i="73"/>
  <c r="H49" i="73"/>
  <c r="E50" i="73"/>
  <c r="H48" i="73" s="1"/>
  <c r="E57" i="73"/>
  <c r="G56" i="73"/>
  <c r="G55" i="73"/>
  <c r="G54" i="73"/>
  <c r="G53" i="73"/>
  <c r="C81" i="73"/>
  <c r="E32" i="72"/>
  <c r="H29" i="72" s="1"/>
  <c r="H40" i="72"/>
  <c r="H42" i="72"/>
  <c r="E43" i="72"/>
  <c r="E50" i="72"/>
  <c r="G49" i="72"/>
  <c r="G48" i="72"/>
  <c r="G47" i="72"/>
  <c r="G46" i="72"/>
  <c r="C33" i="77"/>
  <c r="H28" i="77"/>
  <c r="C78" i="77"/>
  <c r="C70" i="77"/>
  <c r="C74" i="77" s="1"/>
  <c r="C93" i="77" s="1"/>
  <c r="F42" i="77"/>
  <c r="F41" i="77"/>
  <c r="F40" i="77"/>
  <c r="F39" i="77"/>
  <c r="E50" i="77"/>
  <c r="G49" i="77"/>
  <c r="G48" i="77"/>
  <c r="G47" i="77"/>
  <c r="G46" i="77"/>
  <c r="D83" i="77"/>
  <c r="D78" i="77"/>
  <c r="H63" i="76"/>
  <c r="H65" i="76"/>
  <c r="C70" i="76"/>
  <c r="C74" i="76" s="1"/>
  <c r="C93" i="76" s="1"/>
  <c r="C78" i="76"/>
  <c r="H16" i="75"/>
  <c r="H18" i="75"/>
  <c r="F19" i="75"/>
  <c r="F18" i="75"/>
  <c r="F17" i="75"/>
  <c r="F16" i="75"/>
  <c r="E26" i="75"/>
  <c r="G25" i="75"/>
  <c r="G24" i="75"/>
  <c r="G23" i="75"/>
  <c r="G22" i="75"/>
  <c r="D33" i="75"/>
  <c r="G66" i="75" s="1"/>
  <c r="H53" i="75"/>
  <c r="H55" i="75"/>
  <c r="F56" i="75"/>
  <c r="F55" i="75"/>
  <c r="F54" i="75"/>
  <c r="F53" i="75"/>
  <c r="D70" i="75"/>
  <c r="C79" i="75"/>
  <c r="H23" i="74"/>
  <c r="H25" i="74"/>
  <c r="C35" i="73"/>
  <c r="D83" i="73"/>
  <c r="H53" i="71"/>
  <c r="C79" i="76"/>
  <c r="D79" i="75"/>
  <c r="C83" i="74"/>
  <c r="H13" i="73"/>
  <c r="E14" i="73"/>
  <c r="H11" i="73" s="1"/>
  <c r="H63" i="73"/>
  <c r="H65" i="73"/>
  <c r="H16" i="72"/>
  <c r="H18" i="72"/>
  <c r="F19" i="72"/>
  <c r="F18" i="72"/>
  <c r="F17" i="72"/>
  <c r="F16" i="72"/>
  <c r="E26" i="72"/>
  <c r="G25" i="72"/>
  <c r="G24" i="72"/>
  <c r="G23" i="72"/>
  <c r="G22" i="72"/>
  <c r="H53" i="72"/>
  <c r="H24" i="71"/>
  <c r="E26" i="71"/>
  <c r="H23" i="71" s="1"/>
  <c r="F25" i="71"/>
  <c r="F24" i="71"/>
  <c r="F23" i="71"/>
  <c r="F22" i="71"/>
  <c r="C79" i="67"/>
  <c r="H10" i="73"/>
  <c r="H12" i="73"/>
  <c r="F13" i="73"/>
  <c r="F12" i="73"/>
  <c r="F11" i="73"/>
  <c r="F10" i="73"/>
  <c r="E20" i="73"/>
  <c r="G19" i="73"/>
  <c r="G18" i="73"/>
  <c r="G17" i="73"/>
  <c r="G16" i="73"/>
  <c r="D82" i="73"/>
  <c r="D78" i="73"/>
  <c r="D70" i="73"/>
  <c r="E43" i="73"/>
  <c r="G42" i="73"/>
  <c r="G41" i="73"/>
  <c r="G40" i="73"/>
  <c r="G39" i="73"/>
  <c r="H62" i="73"/>
  <c r="H64" i="73"/>
  <c r="C68" i="73"/>
  <c r="E68" i="73" s="1"/>
  <c r="F66" i="73"/>
  <c r="F65" i="73"/>
  <c r="F64" i="73"/>
  <c r="F63" i="73"/>
  <c r="F62" i="73"/>
  <c r="D79" i="73"/>
  <c r="C33" i="72"/>
  <c r="H19" i="67"/>
  <c r="E26" i="67"/>
  <c r="G25" i="67"/>
  <c r="G24" i="67"/>
  <c r="G23" i="67"/>
  <c r="G22" i="67"/>
  <c r="E50" i="67"/>
  <c r="H49" i="67" s="1"/>
  <c r="G49" i="67"/>
  <c r="G48" i="67"/>
  <c r="G47" i="67"/>
  <c r="G46" i="67"/>
  <c r="C79" i="73"/>
  <c r="D83" i="72"/>
  <c r="D79" i="72"/>
  <c r="H55" i="72"/>
  <c r="F56" i="72"/>
  <c r="F55" i="72"/>
  <c r="F54" i="72"/>
  <c r="E68" i="72"/>
  <c r="D70" i="72"/>
  <c r="H12" i="71"/>
  <c r="C33" i="71"/>
  <c r="D82" i="71"/>
  <c r="E32" i="71"/>
  <c r="G31" i="71"/>
  <c r="G30" i="71"/>
  <c r="G29" i="71"/>
  <c r="G28" i="71"/>
  <c r="E50" i="71"/>
  <c r="H46" i="71" s="1"/>
  <c r="E66" i="71"/>
  <c r="D33" i="67"/>
  <c r="H18" i="67"/>
  <c r="H22" i="67"/>
  <c r="H24" i="67"/>
  <c r="H31" i="67"/>
  <c r="H30" i="67"/>
  <c r="H29" i="67"/>
  <c r="H28" i="67"/>
  <c r="H48" i="67"/>
  <c r="H56" i="67"/>
  <c r="H55" i="67"/>
  <c r="H54" i="67"/>
  <c r="H53" i="67"/>
  <c r="C81" i="67"/>
  <c r="E66" i="67"/>
  <c r="H62" i="67" s="1"/>
  <c r="G65" i="67"/>
  <c r="G64" i="67"/>
  <c r="G63" i="67"/>
  <c r="G62" i="67"/>
  <c r="D68" i="67"/>
  <c r="E68" i="67" s="1"/>
  <c r="G66" i="67"/>
  <c r="H56" i="72"/>
  <c r="E57" i="72"/>
  <c r="H54" i="72" s="1"/>
  <c r="D78" i="72"/>
  <c r="C78" i="71"/>
  <c r="E57" i="71"/>
  <c r="H54" i="71" s="1"/>
  <c r="G56" i="71"/>
  <c r="G55" i="71"/>
  <c r="G54" i="71"/>
  <c r="G53" i="71"/>
  <c r="H65" i="71"/>
  <c r="H16" i="67"/>
  <c r="F19" i="67"/>
  <c r="F18" i="67"/>
  <c r="F17" i="67"/>
  <c r="F16" i="67"/>
  <c r="H23" i="67"/>
  <c r="H25" i="67"/>
  <c r="H39" i="67"/>
  <c r="C78" i="67"/>
  <c r="C70" i="67"/>
  <c r="C74" i="67" s="1"/>
  <c r="C93" i="67" s="1"/>
  <c r="F42" i="67"/>
  <c r="F41" i="67"/>
  <c r="F40" i="67"/>
  <c r="F39" i="67"/>
  <c r="G64" i="72"/>
  <c r="G65" i="72"/>
  <c r="E66" i="72"/>
  <c r="F10" i="71"/>
  <c r="F11" i="71"/>
  <c r="F12" i="71"/>
  <c r="F13" i="71"/>
  <c r="G16" i="71"/>
  <c r="G17" i="71"/>
  <c r="G18" i="71"/>
  <c r="G19" i="71"/>
  <c r="E20" i="71"/>
  <c r="G41" i="71"/>
  <c r="G42" i="71"/>
  <c r="E43" i="71"/>
  <c r="D70" i="71"/>
  <c r="D78" i="71"/>
  <c r="C81" i="71"/>
  <c r="C83" i="71"/>
  <c r="D83" i="67"/>
  <c r="G66" i="72"/>
  <c r="C79" i="71"/>
  <c r="C33" i="67"/>
  <c r="D79" i="67"/>
  <c r="G49" i="71"/>
  <c r="G64" i="71"/>
  <c r="G65" i="71"/>
  <c r="C70" i="71"/>
  <c r="C74" i="71" s="1"/>
  <c r="C93" i="71" s="1"/>
  <c r="F10" i="67"/>
  <c r="F11" i="67"/>
  <c r="F12" i="67"/>
  <c r="G16" i="67"/>
  <c r="G17" i="67"/>
  <c r="G18" i="67"/>
  <c r="G19" i="67"/>
  <c r="G39" i="67"/>
  <c r="G40" i="67"/>
  <c r="G41" i="67"/>
  <c r="G42" i="67"/>
  <c r="E43" i="67"/>
  <c r="H42" i="67" s="1"/>
  <c r="D70" i="67"/>
  <c r="G66" i="124"/>
  <c r="D35" i="124"/>
  <c r="F66" i="66"/>
  <c r="C35" i="66"/>
  <c r="C80" i="66" s="1"/>
  <c r="C81" i="66"/>
  <c r="H65" i="66"/>
  <c r="H64" i="66"/>
  <c r="H63" i="66"/>
  <c r="H62" i="66"/>
  <c r="H30" i="124"/>
  <c r="H31" i="124"/>
  <c r="H29" i="124"/>
  <c r="H28" i="124"/>
  <c r="H56" i="124"/>
  <c r="H55" i="124"/>
  <c r="H54" i="124"/>
  <c r="H53" i="124"/>
  <c r="C77" i="65"/>
  <c r="C35" i="65"/>
  <c r="C80" i="65" s="1"/>
  <c r="C83" i="124"/>
  <c r="E68" i="124"/>
  <c r="D35" i="66"/>
  <c r="E33" i="66"/>
  <c r="H66" i="66" s="1"/>
  <c r="H29" i="66"/>
  <c r="H31" i="66"/>
  <c r="H18" i="124"/>
  <c r="H17" i="124"/>
  <c r="H19" i="124"/>
  <c r="H16" i="124"/>
  <c r="D83" i="124"/>
  <c r="H25" i="66"/>
  <c r="H24" i="66"/>
  <c r="H23" i="66"/>
  <c r="H22" i="66"/>
  <c r="C83" i="66"/>
  <c r="E14" i="124"/>
  <c r="H11" i="124" s="1"/>
  <c r="F22" i="124"/>
  <c r="F23" i="124"/>
  <c r="F24" i="124"/>
  <c r="G28" i="124"/>
  <c r="G29" i="124"/>
  <c r="G30" i="124"/>
  <c r="G31" i="124"/>
  <c r="F46" i="124"/>
  <c r="F47" i="124"/>
  <c r="F48" i="124"/>
  <c r="G53" i="124"/>
  <c r="G54" i="124"/>
  <c r="G55" i="124"/>
  <c r="G56" i="124"/>
  <c r="F62" i="124"/>
  <c r="F63" i="124"/>
  <c r="F64" i="124"/>
  <c r="F65" i="124"/>
  <c r="C79" i="124"/>
  <c r="G10" i="66"/>
  <c r="G11" i="66"/>
  <c r="G12" i="66"/>
  <c r="G13" i="66"/>
  <c r="E14" i="66"/>
  <c r="F28" i="66"/>
  <c r="F29" i="66"/>
  <c r="F30" i="66"/>
  <c r="F31" i="66"/>
  <c r="F53" i="66"/>
  <c r="F54" i="66"/>
  <c r="F55" i="66"/>
  <c r="F56" i="66"/>
  <c r="G66" i="66"/>
  <c r="D68" i="66"/>
  <c r="E68" i="66" s="1"/>
  <c r="C82" i="66"/>
  <c r="D83" i="66"/>
  <c r="C82" i="65"/>
  <c r="E26" i="65"/>
  <c r="H22" i="65" s="1"/>
  <c r="H49" i="65"/>
  <c r="H64" i="65"/>
  <c r="H24" i="64"/>
  <c r="E68" i="64"/>
  <c r="H17" i="61"/>
  <c r="H11" i="60"/>
  <c r="C35" i="59"/>
  <c r="D83" i="58"/>
  <c r="C33" i="124"/>
  <c r="E66" i="124"/>
  <c r="C70" i="124"/>
  <c r="C74" i="124" s="1"/>
  <c r="C93" i="124" s="1"/>
  <c r="C78" i="124"/>
  <c r="D79" i="124"/>
  <c r="C79" i="66"/>
  <c r="G22" i="65"/>
  <c r="G23" i="65"/>
  <c r="G24" i="65"/>
  <c r="C83" i="65"/>
  <c r="H48" i="65"/>
  <c r="H11" i="64"/>
  <c r="H13" i="64"/>
  <c r="H23" i="64"/>
  <c r="C79" i="64"/>
  <c r="H65" i="64"/>
  <c r="C35" i="63"/>
  <c r="C80" i="63" s="1"/>
  <c r="H17" i="63"/>
  <c r="H10" i="62"/>
  <c r="C35" i="62"/>
  <c r="C80" i="62" s="1"/>
  <c r="H29" i="62"/>
  <c r="H31" i="62"/>
  <c r="H25" i="60"/>
  <c r="H24" i="60"/>
  <c r="H23" i="60"/>
  <c r="H22" i="60"/>
  <c r="H54" i="59"/>
  <c r="H49" i="58"/>
  <c r="F10" i="124"/>
  <c r="F11" i="124"/>
  <c r="F12" i="124"/>
  <c r="G16" i="124"/>
  <c r="G17" i="124"/>
  <c r="G18" i="124"/>
  <c r="G19" i="124"/>
  <c r="G39" i="124"/>
  <c r="G40" i="124"/>
  <c r="G41" i="124"/>
  <c r="G42" i="124"/>
  <c r="E43" i="124"/>
  <c r="F66" i="124"/>
  <c r="D70" i="124"/>
  <c r="D78" i="124"/>
  <c r="F16" i="66"/>
  <c r="F17" i="66"/>
  <c r="F18" i="66"/>
  <c r="G22" i="66"/>
  <c r="G23" i="66"/>
  <c r="G24" i="66"/>
  <c r="G25" i="66"/>
  <c r="F39" i="66"/>
  <c r="F40" i="66"/>
  <c r="F41" i="66"/>
  <c r="F42" i="66"/>
  <c r="G46" i="66"/>
  <c r="G47" i="66"/>
  <c r="G48" i="66"/>
  <c r="G49" i="66"/>
  <c r="E50" i="66"/>
  <c r="G62" i="66"/>
  <c r="G63" i="66"/>
  <c r="G64" i="66"/>
  <c r="G65" i="66"/>
  <c r="C70" i="66"/>
  <c r="C74" i="66" s="1"/>
  <c r="C93" i="66" s="1"/>
  <c r="C78" i="66"/>
  <c r="F10" i="65"/>
  <c r="F11" i="65"/>
  <c r="F12" i="65"/>
  <c r="F13" i="65"/>
  <c r="D33" i="65"/>
  <c r="G16" i="65"/>
  <c r="G17" i="65"/>
  <c r="G18" i="65"/>
  <c r="G19" i="65"/>
  <c r="E20" i="65"/>
  <c r="D83" i="65"/>
  <c r="H47" i="65"/>
  <c r="H17" i="64"/>
  <c r="H22" i="64"/>
  <c r="H62" i="64"/>
  <c r="E68" i="63"/>
  <c r="D35" i="62"/>
  <c r="G66" i="62"/>
  <c r="E33" i="62"/>
  <c r="H25" i="62"/>
  <c r="H24" i="62"/>
  <c r="H23" i="62"/>
  <c r="H22" i="62"/>
  <c r="H49" i="62"/>
  <c r="H48" i="62"/>
  <c r="H47" i="62"/>
  <c r="H46" i="62"/>
  <c r="H62" i="62"/>
  <c r="D35" i="60"/>
  <c r="H30" i="60"/>
  <c r="H49" i="60"/>
  <c r="H48" i="60"/>
  <c r="H47" i="60"/>
  <c r="H46" i="60"/>
  <c r="D70" i="66"/>
  <c r="H39" i="64"/>
  <c r="H18" i="63"/>
  <c r="C82" i="63"/>
  <c r="D82" i="62"/>
  <c r="E33" i="58"/>
  <c r="D35" i="58"/>
  <c r="C79" i="65"/>
  <c r="C33" i="64"/>
  <c r="F41" i="64"/>
  <c r="F42" i="64"/>
  <c r="G48" i="64"/>
  <c r="G49" i="64"/>
  <c r="H55" i="64"/>
  <c r="G63" i="64"/>
  <c r="G64" i="64"/>
  <c r="G65" i="64"/>
  <c r="E66" i="64"/>
  <c r="H63" i="64" s="1"/>
  <c r="C70" i="64"/>
  <c r="C74" i="64" s="1"/>
  <c r="C93" i="64" s="1"/>
  <c r="C78" i="64"/>
  <c r="D79" i="64"/>
  <c r="F10" i="63"/>
  <c r="F11" i="63"/>
  <c r="F12" i="63"/>
  <c r="F13" i="63"/>
  <c r="G16" i="63"/>
  <c r="G17" i="63"/>
  <c r="G18" i="63"/>
  <c r="G19" i="63"/>
  <c r="E20" i="63"/>
  <c r="H16" i="63" s="1"/>
  <c r="D33" i="63"/>
  <c r="G39" i="63"/>
  <c r="G40" i="63"/>
  <c r="G41" i="63"/>
  <c r="G42" i="63"/>
  <c r="E43" i="63"/>
  <c r="F66" i="63"/>
  <c r="D70" i="63"/>
  <c r="D78" i="63"/>
  <c r="C81" i="63"/>
  <c r="C83" i="63"/>
  <c r="G10" i="62"/>
  <c r="G11" i="62"/>
  <c r="G12" i="62"/>
  <c r="G13" i="62"/>
  <c r="E14" i="62"/>
  <c r="H12" i="62" s="1"/>
  <c r="F28" i="62"/>
  <c r="F29" i="62"/>
  <c r="F30" i="62"/>
  <c r="F31" i="62"/>
  <c r="F55" i="62"/>
  <c r="E57" i="62"/>
  <c r="H53" i="62" s="1"/>
  <c r="F62" i="62"/>
  <c r="E66" i="62"/>
  <c r="G65" i="62"/>
  <c r="G64" i="62"/>
  <c r="G63" i="62"/>
  <c r="G62" i="62"/>
  <c r="C81" i="62"/>
  <c r="F13" i="61"/>
  <c r="F12" i="61"/>
  <c r="F11" i="61"/>
  <c r="F10" i="61"/>
  <c r="F16" i="61"/>
  <c r="E20" i="61"/>
  <c r="H16" i="61" s="1"/>
  <c r="G19" i="61"/>
  <c r="G18" i="61"/>
  <c r="G17" i="61"/>
  <c r="G16" i="61"/>
  <c r="H23" i="61"/>
  <c r="G25" i="61"/>
  <c r="E50" i="61"/>
  <c r="H47" i="61" s="1"/>
  <c r="H55" i="61"/>
  <c r="H64" i="61"/>
  <c r="E66" i="61"/>
  <c r="D68" i="61"/>
  <c r="E68" i="61" s="1"/>
  <c r="D80" i="61"/>
  <c r="F12" i="60"/>
  <c r="G23" i="60"/>
  <c r="G24" i="60"/>
  <c r="G25" i="60"/>
  <c r="C33" i="60"/>
  <c r="H40" i="60"/>
  <c r="F41" i="60"/>
  <c r="G42" i="60"/>
  <c r="C70" i="60"/>
  <c r="C74" i="60" s="1"/>
  <c r="C93" i="60" s="1"/>
  <c r="D33" i="59"/>
  <c r="F65" i="59"/>
  <c r="F64" i="59"/>
  <c r="F63" i="59"/>
  <c r="F62" i="59"/>
  <c r="D78" i="59"/>
  <c r="E14" i="58"/>
  <c r="H30" i="58"/>
  <c r="E43" i="58"/>
  <c r="C83" i="58"/>
  <c r="D70" i="56"/>
  <c r="E33" i="54"/>
  <c r="D35" i="54"/>
  <c r="H24" i="54"/>
  <c r="F42" i="65"/>
  <c r="G49" i="65"/>
  <c r="H55" i="65"/>
  <c r="G63" i="65"/>
  <c r="G64" i="65"/>
  <c r="G65" i="65"/>
  <c r="E66" i="65"/>
  <c r="H62" i="65" s="1"/>
  <c r="C70" i="65"/>
  <c r="C74" i="65" s="1"/>
  <c r="C93" i="65" s="1"/>
  <c r="C78" i="65"/>
  <c r="D79" i="65"/>
  <c r="F10" i="64"/>
  <c r="F11" i="64"/>
  <c r="F12" i="64"/>
  <c r="G16" i="64"/>
  <c r="G17" i="64"/>
  <c r="G18" i="64"/>
  <c r="G19" i="64"/>
  <c r="E20" i="64"/>
  <c r="H18" i="64" s="1"/>
  <c r="D33" i="64"/>
  <c r="D83" i="64" s="1"/>
  <c r="G39" i="64"/>
  <c r="G40" i="64"/>
  <c r="G41" i="64"/>
  <c r="G42" i="64"/>
  <c r="E43" i="64"/>
  <c r="F66" i="64"/>
  <c r="D70" i="64"/>
  <c r="D78" i="64"/>
  <c r="C81" i="64"/>
  <c r="C83" i="64"/>
  <c r="G13" i="63"/>
  <c r="G66" i="63"/>
  <c r="D83" i="63"/>
  <c r="C78" i="62"/>
  <c r="G54" i="62"/>
  <c r="G55" i="62"/>
  <c r="F65" i="62"/>
  <c r="F66" i="62"/>
  <c r="C68" i="62"/>
  <c r="C70" i="62" s="1"/>
  <c r="C74" i="62" s="1"/>
  <c r="E79" i="62"/>
  <c r="C82" i="62"/>
  <c r="F19" i="61"/>
  <c r="H22" i="61"/>
  <c r="F39" i="61"/>
  <c r="E43" i="61"/>
  <c r="G42" i="61"/>
  <c r="G41" i="61"/>
  <c r="G40" i="61"/>
  <c r="G39" i="61"/>
  <c r="G49" i="61"/>
  <c r="H63" i="61"/>
  <c r="G65" i="61"/>
  <c r="G66" i="61"/>
  <c r="D83" i="61"/>
  <c r="E20" i="60"/>
  <c r="H19" i="60" s="1"/>
  <c r="F31" i="60"/>
  <c r="F30" i="60"/>
  <c r="F29" i="60"/>
  <c r="F28" i="60"/>
  <c r="D68" i="60"/>
  <c r="E68" i="60" s="1"/>
  <c r="G66" i="60"/>
  <c r="C78" i="60"/>
  <c r="D82" i="60"/>
  <c r="F10" i="59"/>
  <c r="G16" i="59"/>
  <c r="G17" i="59"/>
  <c r="G18" i="59"/>
  <c r="G19" i="59"/>
  <c r="E20" i="59"/>
  <c r="H41" i="59"/>
  <c r="H42" i="59"/>
  <c r="F49" i="59"/>
  <c r="F48" i="59"/>
  <c r="F47" i="59"/>
  <c r="F46" i="59"/>
  <c r="F53" i="59"/>
  <c r="E57" i="59"/>
  <c r="G56" i="59"/>
  <c r="G55" i="59"/>
  <c r="G54" i="59"/>
  <c r="G53" i="59"/>
  <c r="D70" i="59"/>
  <c r="E78" i="59"/>
  <c r="C83" i="59"/>
  <c r="F19" i="58"/>
  <c r="F18" i="58"/>
  <c r="F17" i="58"/>
  <c r="F16" i="58"/>
  <c r="E26" i="58"/>
  <c r="H25" i="58" s="1"/>
  <c r="G25" i="58"/>
  <c r="G24" i="58"/>
  <c r="G23" i="58"/>
  <c r="G22" i="58"/>
  <c r="H29" i="58"/>
  <c r="H55" i="58"/>
  <c r="E57" i="58"/>
  <c r="H56" i="58" s="1"/>
  <c r="E66" i="58"/>
  <c r="H66" i="58" s="1"/>
  <c r="G65" i="58"/>
  <c r="G64" i="58"/>
  <c r="G63" i="58"/>
  <c r="G62" i="58"/>
  <c r="C81" i="58"/>
  <c r="F13" i="57"/>
  <c r="F12" i="57"/>
  <c r="F11" i="57"/>
  <c r="F10" i="57"/>
  <c r="C33" i="57"/>
  <c r="F16" i="57"/>
  <c r="E20" i="57"/>
  <c r="G19" i="57"/>
  <c r="G18" i="57"/>
  <c r="G17" i="57"/>
  <c r="G16" i="57"/>
  <c r="H31" i="56"/>
  <c r="H49" i="56"/>
  <c r="H48" i="56"/>
  <c r="H47" i="56"/>
  <c r="H46" i="56"/>
  <c r="H25" i="54"/>
  <c r="C35" i="53"/>
  <c r="C35" i="51"/>
  <c r="D82" i="42"/>
  <c r="D80" i="42"/>
  <c r="G39" i="65"/>
  <c r="G40" i="65"/>
  <c r="G41" i="65"/>
  <c r="G42" i="65"/>
  <c r="E43" i="65"/>
  <c r="F66" i="65"/>
  <c r="D70" i="65"/>
  <c r="D78" i="65"/>
  <c r="C81" i="65"/>
  <c r="G13" i="64"/>
  <c r="G66" i="64"/>
  <c r="C79" i="63"/>
  <c r="D79" i="62"/>
  <c r="D68" i="62"/>
  <c r="E68" i="62" s="1"/>
  <c r="D78" i="62"/>
  <c r="F18" i="61"/>
  <c r="H25" i="61"/>
  <c r="H62" i="61"/>
  <c r="C68" i="61"/>
  <c r="C79" i="61" s="1"/>
  <c r="D79" i="61"/>
  <c r="E14" i="60"/>
  <c r="H12" i="60" s="1"/>
  <c r="G13" i="60"/>
  <c r="G12" i="60"/>
  <c r="G11" i="60"/>
  <c r="G10" i="60"/>
  <c r="H17" i="60"/>
  <c r="D83" i="60"/>
  <c r="G64" i="60"/>
  <c r="G65" i="60"/>
  <c r="E66" i="60"/>
  <c r="D78" i="60"/>
  <c r="G10" i="59"/>
  <c r="F13" i="59"/>
  <c r="E14" i="59"/>
  <c r="H10" i="59" s="1"/>
  <c r="F25" i="59"/>
  <c r="F24" i="59"/>
  <c r="F23" i="59"/>
  <c r="F22" i="59"/>
  <c r="E32" i="59"/>
  <c r="H30" i="59" s="1"/>
  <c r="G31" i="59"/>
  <c r="G30" i="59"/>
  <c r="G29" i="59"/>
  <c r="G28" i="59"/>
  <c r="C79" i="59"/>
  <c r="F56" i="59"/>
  <c r="E66" i="59"/>
  <c r="C68" i="59"/>
  <c r="C78" i="59" s="1"/>
  <c r="D79" i="59"/>
  <c r="H28" i="58"/>
  <c r="C78" i="58"/>
  <c r="F42" i="58"/>
  <c r="F41" i="58"/>
  <c r="F40" i="58"/>
  <c r="F39" i="58"/>
  <c r="E50" i="58"/>
  <c r="H46" i="58" s="1"/>
  <c r="G49" i="58"/>
  <c r="G48" i="58"/>
  <c r="G47" i="58"/>
  <c r="G46" i="58"/>
  <c r="H54" i="58"/>
  <c r="F66" i="58"/>
  <c r="C68" i="58"/>
  <c r="C70" i="58" s="1"/>
  <c r="C74" i="58" s="1"/>
  <c r="C82" i="58"/>
  <c r="D35" i="57"/>
  <c r="E33" i="57"/>
  <c r="E33" i="56"/>
  <c r="D35" i="56"/>
  <c r="D82" i="56"/>
  <c r="H25" i="56"/>
  <c r="H24" i="56"/>
  <c r="H23" i="56"/>
  <c r="H22" i="56"/>
  <c r="H29" i="55"/>
  <c r="H19" i="54"/>
  <c r="C81" i="51"/>
  <c r="G66" i="65"/>
  <c r="C70" i="63"/>
  <c r="C74" i="63" s="1"/>
  <c r="C93" i="63" s="1"/>
  <c r="C83" i="62"/>
  <c r="C33" i="61"/>
  <c r="H49" i="61"/>
  <c r="H65" i="61"/>
  <c r="C81" i="61"/>
  <c r="C78" i="61"/>
  <c r="D82" i="61"/>
  <c r="H16" i="60"/>
  <c r="E32" i="60"/>
  <c r="H29" i="60" s="1"/>
  <c r="H41" i="60"/>
  <c r="E43" i="60"/>
  <c r="H39" i="60" s="1"/>
  <c r="F56" i="60"/>
  <c r="F55" i="60"/>
  <c r="F54" i="60"/>
  <c r="F53" i="60"/>
  <c r="C79" i="60"/>
  <c r="H11" i="59"/>
  <c r="F12" i="59"/>
  <c r="F66" i="59"/>
  <c r="E68" i="59"/>
  <c r="E79" i="59"/>
  <c r="H31" i="58"/>
  <c r="H53" i="58"/>
  <c r="G55" i="58"/>
  <c r="G66" i="58"/>
  <c r="D68" i="58"/>
  <c r="E68" i="58" s="1"/>
  <c r="E14" i="57"/>
  <c r="H12" i="57" s="1"/>
  <c r="F18" i="57"/>
  <c r="F22" i="57"/>
  <c r="F25" i="57"/>
  <c r="H40" i="57"/>
  <c r="H29" i="56"/>
  <c r="H30" i="56"/>
  <c r="E33" i="50"/>
  <c r="D35" i="50"/>
  <c r="H65" i="57"/>
  <c r="F13" i="56"/>
  <c r="H41" i="56"/>
  <c r="F42" i="56"/>
  <c r="E43" i="56"/>
  <c r="F56" i="56"/>
  <c r="F55" i="56"/>
  <c r="F54" i="56"/>
  <c r="F53" i="56"/>
  <c r="C79" i="56"/>
  <c r="C83" i="56"/>
  <c r="H11" i="55"/>
  <c r="F12" i="55"/>
  <c r="G13" i="55"/>
  <c r="C33" i="55"/>
  <c r="F66" i="55" s="1"/>
  <c r="E50" i="55"/>
  <c r="H49" i="55" s="1"/>
  <c r="F55" i="55"/>
  <c r="D68" i="54"/>
  <c r="E68" i="54" s="1"/>
  <c r="G66" i="54"/>
  <c r="E66" i="54"/>
  <c r="G65" i="54"/>
  <c r="G64" i="54"/>
  <c r="G63" i="54"/>
  <c r="G62" i="54"/>
  <c r="F25" i="53"/>
  <c r="F24" i="53"/>
  <c r="F23" i="53"/>
  <c r="F22" i="53"/>
  <c r="E32" i="53"/>
  <c r="G31" i="53"/>
  <c r="G30" i="53"/>
  <c r="G29" i="53"/>
  <c r="G28" i="53"/>
  <c r="H46" i="53"/>
  <c r="F49" i="53"/>
  <c r="F48" i="53"/>
  <c r="F47" i="53"/>
  <c r="F46" i="53"/>
  <c r="E57" i="53"/>
  <c r="G56" i="53"/>
  <c r="G55" i="53"/>
  <c r="G54" i="53"/>
  <c r="G53" i="53"/>
  <c r="C81" i="53"/>
  <c r="E68" i="53"/>
  <c r="E14" i="52"/>
  <c r="G13" i="52"/>
  <c r="G12" i="52"/>
  <c r="G11" i="52"/>
  <c r="G10" i="52"/>
  <c r="H41" i="52"/>
  <c r="C78" i="52"/>
  <c r="C70" i="52"/>
  <c r="C74" i="52" s="1"/>
  <c r="C93" i="52" s="1"/>
  <c r="F42" i="52"/>
  <c r="F41" i="52"/>
  <c r="F40" i="52"/>
  <c r="F39" i="52"/>
  <c r="E50" i="52"/>
  <c r="G49" i="52"/>
  <c r="G48" i="52"/>
  <c r="G47" i="52"/>
  <c r="G46" i="52"/>
  <c r="F66" i="52"/>
  <c r="H13" i="51"/>
  <c r="E14" i="51"/>
  <c r="H11" i="51" s="1"/>
  <c r="E35" i="51"/>
  <c r="E80" i="51" s="1"/>
  <c r="H63" i="51"/>
  <c r="H65" i="51"/>
  <c r="H18" i="50"/>
  <c r="C82" i="50"/>
  <c r="F19" i="50"/>
  <c r="F18" i="50"/>
  <c r="F17" i="50"/>
  <c r="F16" i="50"/>
  <c r="E26" i="50"/>
  <c r="G25" i="50"/>
  <c r="G24" i="50"/>
  <c r="G23" i="50"/>
  <c r="G22" i="50"/>
  <c r="H53" i="50"/>
  <c r="F56" i="50"/>
  <c r="F55" i="50"/>
  <c r="F54" i="50"/>
  <c r="F53" i="50"/>
  <c r="C79" i="50"/>
  <c r="H23" i="45"/>
  <c r="H25" i="45"/>
  <c r="H47" i="45"/>
  <c r="H49" i="45"/>
  <c r="G66" i="45"/>
  <c r="H30" i="44"/>
  <c r="F31" i="44"/>
  <c r="F30" i="44"/>
  <c r="F29" i="44"/>
  <c r="F28" i="44"/>
  <c r="H40" i="44"/>
  <c r="E43" i="44"/>
  <c r="F13" i="43"/>
  <c r="F12" i="43"/>
  <c r="F11" i="43"/>
  <c r="F10" i="43"/>
  <c r="E20" i="43"/>
  <c r="G19" i="43"/>
  <c r="G18" i="43"/>
  <c r="G17" i="43"/>
  <c r="G16" i="43"/>
  <c r="D78" i="43"/>
  <c r="D70" i="43"/>
  <c r="E43" i="43"/>
  <c r="G42" i="43"/>
  <c r="G41" i="43"/>
  <c r="G40" i="43"/>
  <c r="G39" i="43"/>
  <c r="D83" i="43"/>
  <c r="H64" i="43"/>
  <c r="C68" i="43"/>
  <c r="F65" i="43"/>
  <c r="F64" i="43"/>
  <c r="F63" i="43"/>
  <c r="F62" i="43"/>
  <c r="D68" i="42"/>
  <c r="G66" i="42"/>
  <c r="E66" i="42"/>
  <c r="G65" i="42"/>
  <c r="G64" i="42"/>
  <c r="G63" i="42"/>
  <c r="G62" i="42"/>
  <c r="C81" i="42"/>
  <c r="H23" i="57"/>
  <c r="C83" i="57"/>
  <c r="G46" i="57"/>
  <c r="H48" i="57"/>
  <c r="E50" i="57"/>
  <c r="H49" i="57" s="1"/>
  <c r="H53" i="57"/>
  <c r="H54" i="57"/>
  <c r="H55" i="57"/>
  <c r="G62" i="57"/>
  <c r="E66" i="57"/>
  <c r="H66" i="57" s="1"/>
  <c r="D68" i="57"/>
  <c r="F12" i="56"/>
  <c r="F16" i="56"/>
  <c r="H19" i="56"/>
  <c r="G23" i="56"/>
  <c r="G24" i="56"/>
  <c r="G25" i="56"/>
  <c r="C33" i="56"/>
  <c r="H40" i="56"/>
  <c r="F41" i="56"/>
  <c r="G42" i="56"/>
  <c r="C70" i="56"/>
  <c r="C74" i="56" s="1"/>
  <c r="C93" i="56" s="1"/>
  <c r="D79" i="56"/>
  <c r="H10" i="55"/>
  <c r="D33" i="55"/>
  <c r="F65" i="55"/>
  <c r="F64" i="55"/>
  <c r="F63" i="55"/>
  <c r="F62" i="55"/>
  <c r="D78" i="55"/>
  <c r="H29" i="54"/>
  <c r="H31" i="54"/>
  <c r="H39" i="54"/>
  <c r="C78" i="54"/>
  <c r="C70" i="54"/>
  <c r="C74" i="54" s="1"/>
  <c r="C93" i="54" s="1"/>
  <c r="F42" i="54"/>
  <c r="F41" i="54"/>
  <c r="F40" i="54"/>
  <c r="F39" i="54"/>
  <c r="D83" i="54"/>
  <c r="E50" i="54"/>
  <c r="G49" i="54"/>
  <c r="G48" i="54"/>
  <c r="G47" i="54"/>
  <c r="G46" i="54"/>
  <c r="F66" i="54"/>
  <c r="D78" i="54"/>
  <c r="E14" i="53"/>
  <c r="H10" i="53" s="1"/>
  <c r="E35" i="53"/>
  <c r="E80" i="53" s="1"/>
  <c r="H63" i="53"/>
  <c r="H65" i="53"/>
  <c r="C70" i="53"/>
  <c r="C74" i="53" s="1"/>
  <c r="C93" i="53" s="1"/>
  <c r="F19" i="52"/>
  <c r="F18" i="52"/>
  <c r="F17" i="52"/>
  <c r="F16" i="52"/>
  <c r="C82" i="52"/>
  <c r="E26" i="52"/>
  <c r="G25" i="52"/>
  <c r="G24" i="52"/>
  <c r="G23" i="52"/>
  <c r="G22" i="52"/>
  <c r="D33" i="52"/>
  <c r="H55" i="52"/>
  <c r="F56" i="52"/>
  <c r="F55" i="52"/>
  <c r="F54" i="52"/>
  <c r="F53" i="52"/>
  <c r="C79" i="52"/>
  <c r="H23" i="51"/>
  <c r="H25" i="51"/>
  <c r="E33" i="51"/>
  <c r="H66" i="51" s="1"/>
  <c r="H47" i="51"/>
  <c r="H49" i="51"/>
  <c r="G66" i="51"/>
  <c r="F31" i="50"/>
  <c r="F30" i="50"/>
  <c r="F29" i="50"/>
  <c r="F28" i="50"/>
  <c r="H42" i="50"/>
  <c r="E43" i="50"/>
  <c r="H40" i="50" s="1"/>
  <c r="H12" i="45"/>
  <c r="F13" i="45"/>
  <c r="F12" i="45"/>
  <c r="F11" i="45"/>
  <c r="F10" i="45"/>
  <c r="D82" i="45"/>
  <c r="E20" i="45"/>
  <c r="G19" i="45"/>
  <c r="G18" i="45"/>
  <c r="G17" i="45"/>
  <c r="G16" i="45"/>
  <c r="D78" i="45"/>
  <c r="D70" i="45"/>
  <c r="E43" i="45"/>
  <c r="G42" i="45"/>
  <c r="G41" i="45"/>
  <c r="G40" i="45"/>
  <c r="G39" i="45"/>
  <c r="F65" i="45"/>
  <c r="F64" i="45"/>
  <c r="F63" i="45"/>
  <c r="F62" i="45"/>
  <c r="C68" i="45"/>
  <c r="E68" i="45" s="1"/>
  <c r="D79" i="45"/>
  <c r="H17" i="44"/>
  <c r="H19" i="44"/>
  <c r="H54" i="44"/>
  <c r="H56" i="44"/>
  <c r="E66" i="44"/>
  <c r="G65" i="44"/>
  <c r="G64" i="44"/>
  <c r="G63" i="44"/>
  <c r="G62" i="44"/>
  <c r="D68" i="44"/>
  <c r="E68" i="44" s="1"/>
  <c r="D35" i="43"/>
  <c r="D82" i="43" s="1"/>
  <c r="H22" i="43"/>
  <c r="F25" i="43"/>
  <c r="F24" i="43"/>
  <c r="F23" i="43"/>
  <c r="F22" i="43"/>
  <c r="E32" i="43"/>
  <c r="G31" i="43"/>
  <c r="G30" i="43"/>
  <c r="G29" i="43"/>
  <c r="G28" i="43"/>
  <c r="F49" i="43"/>
  <c r="F48" i="43"/>
  <c r="F47" i="43"/>
  <c r="F46" i="43"/>
  <c r="C78" i="43"/>
  <c r="E57" i="43"/>
  <c r="G56" i="43"/>
  <c r="G55" i="43"/>
  <c r="G54" i="43"/>
  <c r="G53" i="43"/>
  <c r="E68" i="43"/>
  <c r="C35" i="42"/>
  <c r="C80" i="42" s="1"/>
  <c r="F66" i="42"/>
  <c r="H17" i="42"/>
  <c r="H19" i="42"/>
  <c r="F31" i="42"/>
  <c r="F30" i="42"/>
  <c r="F29" i="42"/>
  <c r="F28" i="42"/>
  <c r="E32" i="42"/>
  <c r="H28" i="42" s="1"/>
  <c r="C35" i="39"/>
  <c r="C80" i="39" s="1"/>
  <c r="E43" i="57"/>
  <c r="G42" i="57"/>
  <c r="G41" i="57"/>
  <c r="G40" i="57"/>
  <c r="G39" i="57"/>
  <c r="H47" i="57"/>
  <c r="G49" i="57"/>
  <c r="H63" i="57"/>
  <c r="G66" i="57"/>
  <c r="D83" i="57"/>
  <c r="F31" i="56"/>
  <c r="F30" i="56"/>
  <c r="F29" i="56"/>
  <c r="F28" i="56"/>
  <c r="H39" i="56"/>
  <c r="D68" i="56"/>
  <c r="E68" i="56" s="1"/>
  <c r="G66" i="56"/>
  <c r="F10" i="55"/>
  <c r="H13" i="55"/>
  <c r="G17" i="55"/>
  <c r="G18" i="55"/>
  <c r="G19" i="55"/>
  <c r="E20" i="55"/>
  <c r="H41" i="55"/>
  <c r="H42" i="55"/>
  <c r="F49" i="55"/>
  <c r="F48" i="55"/>
  <c r="F47" i="55"/>
  <c r="F46" i="55"/>
  <c r="E57" i="55"/>
  <c r="H55" i="55" s="1"/>
  <c r="G56" i="55"/>
  <c r="G55" i="55"/>
  <c r="G54" i="55"/>
  <c r="G53" i="55"/>
  <c r="D70" i="55"/>
  <c r="C83" i="55"/>
  <c r="C82" i="54"/>
  <c r="F19" i="54"/>
  <c r="F18" i="54"/>
  <c r="F17" i="54"/>
  <c r="F16" i="54"/>
  <c r="E26" i="54"/>
  <c r="H23" i="54" s="1"/>
  <c r="G25" i="54"/>
  <c r="G24" i="54"/>
  <c r="G23" i="54"/>
  <c r="G22" i="54"/>
  <c r="D79" i="54"/>
  <c r="F56" i="54"/>
  <c r="F55" i="54"/>
  <c r="F54" i="54"/>
  <c r="F53" i="54"/>
  <c r="D70" i="54"/>
  <c r="C79" i="54"/>
  <c r="H25" i="53"/>
  <c r="E26" i="53"/>
  <c r="H22" i="53" s="1"/>
  <c r="E33" i="53"/>
  <c r="H66" i="53" s="1"/>
  <c r="H47" i="53"/>
  <c r="H49" i="53"/>
  <c r="E50" i="53"/>
  <c r="H48" i="53" s="1"/>
  <c r="G66" i="53"/>
  <c r="F31" i="52"/>
  <c r="F30" i="52"/>
  <c r="F29" i="52"/>
  <c r="F28" i="52"/>
  <c r="H40" i="52"/>
  <c r="H42" i="52"/>
  <c r="E43" i="52"/>
  <c r="H39" i="52" s="1"/>
  <c r="C77" i="52"/>
  <c r="C83" i="52"/>
  <c r="H10" i="51"/>
  <c r="H12" i="51"/>
  <c r="F13" i="51"/>
  <c r="F12" i="51"/>
  <c r="F11" i="51"/>
  <c r="F10" i="51"/>
  <c r="E20" i="51"/>
  <c r="G19" i="51"/>
  <c r="G18" i="51"/>
  <c r="G17" i="51"/>
  <c r="G16" i="51"/>
  <c r="D82" i="51"/>
  <c r="D78" i="51"/>
  <c r="D70" i="51"/>
  <c r="E43" i="51"/>
  <c r="G42" i="51"/>
  <c r="G41" i="51"/>
  <c r="G40" i="51"/>
  <c r="G39" i="51"/>
  <c r="H62" i="51"/>
  <c r="H64" i="51"/>
  <c r="C68" i="51"/>
  <c r="C70" i="51" s="1"/>
  <c r="C74" i="51" s="1"/>
  <c r="F66" i="51"/>
  <c r="F65" i="51"/>
  <c r="F64" i="51"/>
  <c r="F63" i="51"/>
  <c r="F62" i="51"/>
  <c r="D79" i="51"/>
  <c r="H17" i="50"/>
  <c r="H19" i="50"/>
  <c r="E20" i="50"/>
  <c r="H54" i="50"/>
  <c r="H56" i="50"/>
  <c r="E57" i="50"/>
  <c r="H55" i="50" s="1"/>
  <c r="D68" i="50"/>
  <c r="E68" i="50" s="1"/>
  <c r="G66" i="50"/>
  <c r="E66" i="50"/>
  <c r="G65" i="50"/>
  <c r="G64" i="50"/>
  <c r="G63" i="50"/>
  <c r="G62" i="50"/>
  <c r="H22" i="45"/>
  <c r="H24" i="45"/>
  <c r="F25" i="45"/>
  <c r="F24" i="45"/>
  <c r="F23" i="45"/>
  <c r="F22" i="45"/>
  <c r="E32" i="45"/>
  <c r="G31" i="45"/>
  <c r="G30" i="45"/>
  <c r="G29" i="45"/>
  <c r="G28" i="45"/>
  <c r="H46" i="45"/>
  <c r="H48" i="45"/>
  <c r="F49" i="45"/>
  <c r="F48" i="45"/>
  <c r="F47" i="45"/>
  <c r="F46" i="45"/>
  <c r="E57" i="45"/>
  <c r="G56" i="45"/>
  <c r="G55" i="45"/>
  <c r="G54" i="45"/>
  <c r="G53" i="45"/>
  <c r="C81" i="45"/>
  <c r="D83" i="45"/>
  <c r="E14" i="44"/>
  <c r="G13" i="44"/>
  <c r="G12" i="44"/>
  <c r="G11" i="44"/>
  <c r="G10" i="44"/>
  <c r="H39" i="44"/>
  <c r="H41" i="44"/>
  <c r="C78" i="44"/>
  <c r="C70" i="44"/>
  <c r="C74" i="44" s="1"/>
  <c r="C93" i="44" s="1"/>
  <c r="F42" i="44"/>
  <c r="F41" i="44"/>
  <c r="F40" i="44"/>
  <c r="F39" i="44"/>
  <c r="E50" i="44"/>
  <c r="G49" i="44"/>
  <c r="G48" i="44"/>
  <c r="G47" i="44"/>
  <c r="G46" i="44"/>
  <c r="F66" i="44"/>
  <c r="D78" i="44"/>
  <c r="C81" i="44"/>
  <c r="E14" i="43"/>
  <c r="H12" i="43" s="1"/>
  <c r="C33" i="43"/>
  <c r="F66" i="43" s="1"/>
  <c r="C81" i="43"/>
  <c r="C70" i="43"/>
  <c r="C74" i="43" s="1"/>
  <c r="C93" i="43" s="1"/>
  <c r="D79" i="43"/>
  <c r="H63" i="36"/>
  <c r="H46" i="57"/>
  <c r="H62" i="57"/>
  <c r="G64" i="57"/>
  <c r="C68" i="57"/>
  <c r="C78" i="57" s="1"/>
  <c r="F66" i="57"/>
  <c r="E14" i="56"/>
  <c r="H12" i="56" s="1"/>
  <c r="G13" i="56"/>
  <c r="G12" i="56"/>
  <c r="G11" i="56"/>
  <c r="G10" i="56"/>
  <c r="H17" i="56"/>
  <c r="F18" i="56"/>
  <c r="H42" i="56"/>
  <c r="D83" i="56"/>
  <c r="G49" i="56"/>
  <c r="E66" i="56"/>
  <c r="D78" i="56"/>
  <c r="H12" i="55"/>
  <c r="F25" i="55"/>
  <c r="F24" i="55"/>
  <c r="F23" i="55"/>
  <c r="F22" i="55"/>
  <c r="E32" i="55"/>
  <c r="H31" i="55" s="1"/>
  <c r="G31" i="55"/>
  <c r="G30" i="55"/>
  <c r="G29" i="55"/>
  <c r="G28" i="55"/>
  <c r="E66" i="55"/>
  <c r="C68" i="55"/>
  <c r="C78" i="55" s="1"/>
  <c r="D79" i="55"/>
  <c r="H28" i="54"/>
  <c r="H30" i="54"/>
  <c r="F31" i="54"/>
  <c r="F30" i="54"/>
  <c r="F29" i="54"/>
  <c r="F28" i="54"/>
  <c r="H40" i="54"/>
  <c r="H42" i="54"/>
  <c r="E43" i="54"/>
  <c r="C77" i="54"/>
  <c r="C83" i="54"/>
  <c r="F13" i="53"/>
  <c r="F12" i="53"/>
  <c r="F11" i="53"/>
  <c r="F10" i="53"/>
  <c r="D82" i="53"/>
  <c r="E20" i="53"/>
  <c r="G19" i="53"/>
  <c r="G18" i="53"/>
  <c r="G17" i="53"/>
  <c r="G16" i="53"/>
  <c r="D78" i="53"/>
  <c r="D70" i="53"/>
  <c r="E43" i="53"/>
  <c r="G42" i="53"/>
  <c r="G41" i="53"/>
  <c r="G40" i="53"/>
  <c r="G39" i="53"/>
  <c r="H62" i="53"/>
  <c r="H64" i="53"/>
  <c r="F65" i="53"/>
  <c r="F64" i="53"/>
  <c r="F63" i="53"/>
  <c r="F62" i="53"/>
  <c r="C68" i="53"/>
  <c r="C78" i="53" s="1"/>
  <c r="F66" i="53"/>
  <c r="D79" i="53"/>
  <c r="H17" i="52"/>
  <c r="H19" i="52"/>
  <c r="E20" i="52"/>
  <c r="E66" i="52"/>
  <c r="G65" i="52"/>
  <c r="G64" i="52"/>
  <c r="G63" i="52"/>
  <c r="G62" i="52"/>
  <c r="D68" i="52"/>
  <c r="E68" i="52" s="1"/>
  <c r="G66" i="52"/>
  <c r="H22" i="51"/>
  <c r="H24" i="51"/>
  <c r="F25" i="51"/>
  <c r="F24" i="51"/>
  <c r="F23" i="51"/>
  <c r="F22" i="51"/>
  <c r="E32" i="51"/>
  <c r="G31" i="51"/>
  <c r="G30" i="51"/>
  <c r="G29" i="51"/>
  <c r="G28" i="51"/>
  <c r="H46" i="51"/>
  <c r="H48" i="51"/>
  <c r="C83" i="51"/>
  <c r="F49" i="51"/>
  <c r="F48" i="51"/>
  <c r="F47" i="51"/>
  <c r="F46" i="51"/>
  <c r="E57" i="51"/>
  <c r="G56" i="51"/>
  <c r="G55" i="51"/>
  <c r="G54" i="51"/>
  <c r="G53" i="51"/>
  <c r="E68" i="51"/>
  <c r="D83" i="51"/>
  <c r="E14" i="50"/>
  <c r="G13" i="50"/>
  <c r="G12" i="50"/>
  <c r="G11" i="50"/>
  <c r="G10" i="50"/>
  <c r="H39" i="50"/>
  <c r="H41" i="50"/>
  <c r="C78" i="50"/>
  <c r="C70" i="50"/>
  <c r="C74" i="50" s="1"/>
  <c r="C93" i="50" s="1"/>
  <c r="F42" i="50"/>
  <c r="F41" i="50"/>
  <c r="F40" i="50"/>
  <c r="F39" i="50"/>
  <c r="D83" i="50"/>
  <c r="E50" i="50"/>
  <c r="G49" i="50"/>
  <c r="G48" i="50"/>
  <c r="G47" i="50"/>
  <c r="G46" i="50"/>
  <c r="F66" i="50"/>
  <c r="D78" i="50"/>
  <c r="C81" i="50"/>
  <c r="H11" i="45"/>
  <c r="E14" i="45"/>
  <c r="H13" i="45" s="1"/>
  <c r="C33" i="45"/>
  <c r="H63" i="45"/>
  <c r="H65" i="45"/>
  <c r="E66" i="45"/>
  <c r="C70" i="45"/>
  <c r="C74" i="45" s="1"/>
  <c r="C93" i="45" s="1"/>
  <c r="H16" i="44"/>
  <c r="H18" i="44"/>
  <c r="F19" i="44"/>
  <c r="F18" i="44"/>
  <c r="F17" i="44"/>
  <c r="F16" i="44"/>
  <c r="C82" i="44"/>
  <c r="E26" i="44"/>
  <c r="G25" i="44"/>
  <c r="G24" i="44"/>
  <c r="G23" i="44"/>
  <c r="G22" i="44"/>
  <c r="D33" i="44"/>
  <c r="H53" i="44"/>
  <c r="H55" i="44"/>
  <c r="F56" i="44"/>
  <c r="F55" i="44"/>
  <c r="F54" i="44"/>
  <c r="F53" i="44"/>
  <c r="C79" i="44"/>
  <c r="H25" i="43"/>
  <c r="E26" i="43"/>
  <c r="H24" i="43" s="1"/>
  <c r="E33" i="43"/>
  <c r="H66" i="43" s="1"/>
  <c r="C79" i="43"/>
  <c r="E50" i="43"/>
  <c r="H47" i="43" s="1"/>
  <c r="G66" i="43"/>
  <c r="H16" i="42"/>
  <c r="H18" i="42"/>
  <c r="C82" i="42"/>
  <c r="F19" i="42"/>
  <c r="F18" i="42"/>
  <c r="F17" i="42"/>
  <c r="F16" i="42"/>
  <c r="E33" i="42"/>
  <c r="D79" i="42"/>
  <c r="E20" i="41"/>
  <c r="G19" i="41"/>
  <c r="G18" i="41"/>
  <c r="G17" i="41"/>
  <c r="G16" i="41"/>
  <c r="F56" i="42"/>
  <c r="F55" i="42"/>
  <c r="F54" i="42"/>
  <c r="F53" i="42"/>
  <c r="C79" i="42"/>
  <c r="C83" i="42"/>
  <c r="D33" i="41"/>
  <c r="F65" i="41"/>
  <c r="F64" i="41"/>
  <c r="F63" i="41"/>
  <c r="F62" i="41"/>
  <c r="C68" i="41"/>
  <c r="E68" i="41" s="1"/>
  <c r="E66" i="41"/>
  <c r="D79" i="41"/>
  <c r="H39" i="40"/>
  <c r="H41" i="40"/>
  <c r="F42" i="40"/>
  <c r="F41" i="40"/>
  <c r="F40" i="40"/>
  <c r="F39" i="40"/>
  <c r="C79" i="40"/>
  <c r="C83" i="40"/>
  <c r="G55" i="40"/>
  <c r="E57" i="40"/>
  <c r="G53" i="40"/>
  <c r="G56" i="40"/>
  <c r="G54" i="40"/>
  <c r="C82" i="40"/>
  <c r="H22" i="39"/>
  <c r="H30" i="38"/>
  <c r="F31" i="38"/>
  <c r="F30" i="38"/>
  <c r="F29" i="38"/>
  <c r="F28" i="38"/>
  <c r="F56" i="38"/>
  <c r="F55" i="38"/>
  <c r="F54" i="38"/>
  <c r="F53" i="38"/>
  <c r="D68" i="38"/>
  <c r="E68" i="38" s="1"/>
  <c r="G66" i="38"/>
  <c r="E66" i="38"/>
  <c r="C81" i="38" s="1"/>
  <c r="G65" i="38"/>
  <c r="G64" i="38"/>
  <c r="G63" i="38"/>
  <c r="G62" i="38"/>
  <c r="C79" i="38"/>
  <c r="F19" i="36"/>
  <c r="F18" i="36"/>
  <c r="F17" i="36"/>
  <c r="F16" i="36"/>
  <c r="D79" i="36"/>
  <c r="H31" i="21"/>
  <c r="H30" i="21"/>
  <c r="H29" i="21"/>
  <c r="H28" i="21"/>
  <c r="E14" i="22"/>
  <c r="G13" i="22"/>
  <c r="G12" i="22"/>
  <c r="G11" i="22"/>
  <c r="G10" i="22"/>
  <c r="D33" i="22"/>
  <c r="H30" i="22"/>
  <c r="H31" i="22"/>
  <c r="C78" i="22"/>
  <c r="H49" i="22"/>
  <c r="H48" i="22"/>
  <c r="H47" i="22"/>
  <c r="H46" i="22"/>
  <c r="E20" i="20"/>
  <c r="G19" i="20"/>
  <c r="G18" i="20"/>
  <c r="G17" i="20"/>
  <c r="G16" i="20"/>
  <c r="C35" i="18"/>
  <c r="F55" i="30"/>
  <c r="F53" i="30"/>
  <c r="F54" i="30"/>
  <c r="C79" i="30"/>
  <c r="E57" i="30"/>
  <c r="F56" i="30"/>
  <c r="D80" i="16"/>
  <c r="F30" i="14"/>
  <c r="F28" i="14"/>
  <c r="F29" i="14"/>
  <c r="E32" i="14"/>
  <c r="F31" i="14"/>
  <c r="E32" i="41"/>
  <c r="G31" i="41"/>
  <c r="G30" i="41"/>
  <c r="G29" i="41"/>
  <c r="G28" i="41"/>
  <c r="D78" i="41"/>
  <c r="D70" i="41"/>
  <c r="E43" i="41"/>
  <c r="G42" i="41"/>
  <c r="G41" i="41"/>
  <c r="G40" i="41"/>
  <c r="G39" i="41"/>
  <c r="E57" i="41"/>
  <c r="G56" i="41"/>
  <c r="G55" i="41"/>
  <c r="G54" i="41"/>
  <c r="G53" i="41"/>
  <c r="C81" i="41"/>
  <c r="H29" i="40"/>
  <c r="H31" i="40"/>
  <c r="F64" i="40"/>
  <c r="F62" i="40"/>
  <c r="F65" i="40"/>
  <c r="F63" i="40"/>
  <c r="C68" i="40"/>
  <c r="E68" i="40" s="1"/>
  <c r="D78" i="39"/>
  <c r="E43" i="39"/>
  <c r="H42" i="39" s="1"/>
  <c r="G42" i="39"/>
  <c r="G41" i="39"/>
  <c r="G40" i="39"/>
  <c r="G39" i="39"/>
  <c r="H56" i="39"/>
  <c r="H55" i="39"/>
  <c r="H54" i="39"/>
  <c r="H53" i="39"/>
  <c r="F28" i="37"/>
  <c r="F30" i="37"/>
  <c r="F31" i="37"/>
  <c r="F29" i="37"/>
  <c r="D79" i="37"/>
  <c r="D78" i="37"/>
  <c r="E43" i="37"/>
  <c r="G42" i="37"/>
  <c r="G41" i="37"/>
  <c r="G40" i="37"/>
  <c r="G39" i="37"/>
  <c r="D70" i="37"/>
  <c r="E26" i="36"/>
  <c r="H22" i="36" s="1"/>
  <c r="G25" i="36"/>
  <c r="G24" i="36"/>
  <c r="G23" i="36"/>
  <c r="G22" i="36"/>
  <c r="F13" i="21"/>
  <c r="F12" i="21"/>
  <c r="F11" i="21"/>
  <c r="F10" i="21"/>
  <c r="C33" i="21"/>
  <c r="F48" i="21"/>
  <c r="F46" i="21"/>
  <c r="F47" i="21"/>
  <c r="C81" i="20"/>
  <c r="D78" i="18"/>
  <c r="D70" i="18"/>
  <c r="E43" i="18"/>
  <c r="G42" i="18"/>
  <c r="G41" i="18"/>
  <c r="G40" i="18"/>
  <c r="G39" i="18"/>
  <c r="C83" i="31"/>
  <c r="H25" i="16"/>
  <c r="H24" i="16"/>
  <c r="H48" i="16"/>
  <c r="H49" i="16"/>
  <c r="E26" i="42"/>
  <c r="G25" i="42"/>
  <c r="G24" i="42"/>
  <c r="G23" i="42"/>
  <c r="G22" i="42"/>
  <c r="H54" i="42"/>
  <c r="H56" i="42"/>
  <c r="E57" i="42"/>
  <c r="H22" i="41"/>
  <c r="H24" i="41"/>
  <c r="F25" i="41"/>
  <c r="F24" i="41"/>
  <c r="F23" i="41"/>
  <c r="F22" i="41"/>
  <c r="H46" i="41"/>
  <c r="H48" i="41"/>
  <c r="F49" i="41"/>
  <c r="F48" i="41"/>
  <c r="F47" i="41"/>
  <c r="F46" i="41"/>
  <c r="C78" i="41"/>
  <c r="C70" i="41"/>
  <c r="C74" i="41" s="1"/>
  <c r="C93" i="41" s="1"/>
  <c r="E14" i="40"/>
  <c r="G13" i="40"/>
  <c r="G12" i="40"/>
  <c r="G11" i="40"/>
  <c r="G10" i="40"/>
  <c r="D33" i="40"/>
  <c r="H54" i="40"/>
  <c r="H56" i="40"/>
  <c r="D35" i="39"/>
  <c r="E33" i="39"/>
  <c r="C82" i="39"/>
  <c r="F18" i="39"/>
  <c r="F16" i="39"/>
  <c r="F19" i="39"/>
  <c r="F17" i="39"/>
  <c r="D83" i="39"/>
  <c r="H56" i="38"/>
  <c r="H55" i="38"/>
  <c r="H13" i="37"/>
  <c r="E14" i="37"/>
  <c r="G10" i="37"/>
  <c r="D33" i="37"/>
  <c r="G12" i="37"/>
  <c r="G11" i="37"/>
  <c r="H22" i="37"/>
  <c r="E20" i="36"/>
  <c r="E20" i="21"/>
  <c r="G19" i="21"/>
  <c r="G18" i="21"/>
  <c r="G17" i="21"/>
  <c r="G16" i="21"/>
  <c r="C83" i="21"/>
  <c r="F39" i="21"/>
  <c r="F41" i="21"/>
  <c r="F42" i="21"/>
  <c r="F40" i="21"/>
  <c r="H10" i="22"/>
  <c r="C77" i="22"/>
  <c r="F66" i="22"/>
  <c r="C35" i="22"/>
  <c r="C80" i="22" s="1"/>
  <c r="F10" i="20"/>
  <c r="C33" i="20"/>
  <c r="F12" i="20"/>
  <c r="F13" i="20"/>
  <c r="H25" i="20"/>
  <c r="H22" i="20"/>
  <c r="D79" i="18"/>
  <c r="H55" i="31"/>
  <c r="F56" i="31"/>
  <c r="F55" i="31"/>
  <c r="F54" i="31"/>
  <c r="F53" i="31"/>
  <c r="C79" i="31"/>
  <c r="E57" i="31"/>
  <c r="H53" i="31" s="1"/>
  <c r="E32" i="30"/>
  <c r="G31" i="30"/>
  <c r="G30" i="30"/>
  <c r="G29" i="30"/>
  <c r="G28" i="30"/>
  <c r="D33" i="30"/>
  <c r="H11" i="29"/>
  <c r="H10" i="29"/>
  <c r="H12" i="29"/>
  <c r="F49" i="13"/>
  <c r="F48" i="13"/>
  <c r="F47" i="13"/>
  <c r="F46" i="13"/>
  <c r="E50" i="13"/>
  <c r="H46" i="13" s="1"/>
  <c r="C35" i="17"/>
  <c r="F13" i="41"/>
  <c r="F12" i="41"/>
  <c r="F11" i="41"/>
  <c r="F10" i="41"/>
  <c r="C33" i="41"/>
  <c r="E14" i="41"/>
  <c r="H10" i="41" s="1"/>
  <c r="H28" i="40"/>
  <c r="H30" i="40"/>
  <c r="F31" i="40"/>
  <c r="F30" i="40"/>
  <c r="F29" i="40"/>
  <c r="F28" i="40"/>
  <c r="E50" i="40"/>
  <c r="G49" i="40"/>
  <c r="G48" i="40"/>
  <c r="G47" i="40"/>
  <c r="G46" i="40"/>
  <c r="F66" i="40"/>
  <c r="H41" i="39"/>
  <c r="H24" i="37"/>
  <c r="H25" i="37"/>
  <c r="C33" i="37"/>
  <c r="H24" i="36"/>
  <c r="D33" i="36"/>
  <c r="E14" i="21"/>
  <c r="F49" i="21"/>
  <c r="E50" i="21"/>
  <c r="H46" i="21" s="1"/>
  <c r="E57" i="21"/>
  <c r="G56" i="21"/>
  <c r="G55" i="21"/>
  <c r="G54" i="21"/>
  <c r="G53" i="21"/>
  <c r="H19" i="22"/>
  <c r="E20" i="22"/>
  <c r="G16" i="22"/>
  <c r="G18" i="22"/>
  <c r="G17" i="22"/>
  <c r="H12" i="20"/>
  <c r="E66" i="31"/>
  <c r="G65" i="31"/>
  <c r="G64" i="31"/>
  <c r="G63" i="31"/>
  <c r="G62" i="31"/>
  <c r="D68" i="31"/>
  <c r="G66" i="31"/>
  <c r="C81" i="31"/>
  <c r="H47" i="16"/>
  <c r="H42" i="14"/>
  <c r="H41" i="14"/>
  <c r="E78" i="14"/>
  <c r="F56" i="28"/>
  <c r="F55" i="28"/>
  <c r="F54" i="28"/>
  <c r="F53" i="28"/>
  <c r="C83" i="28"/>
  <c r="C79" i="28"/>
  <c r="E57" i="28"/>
  <c r="H53" i="28" s="1"/>
  <c r="H54" i="31"/>
  <c r="H56" i="31"/>
  <c r="H22" i="30"/>
  <c r="H24" i="30"/>
  <c r="F25" i="30"/>
  <c r="F24" i="30"/>
  <c r="F23" i="30"/>
  <c r="F22" i="30"/>
  <c r="E68" i="30"/>
  <c r="D70" i="30"/>
  <c r="D78" i="30"/>
  <c r="C68" i="29"/>
  <c r="C70" i="29" s="1"/>
  <c r="C74" i="29" s="1"/>
  <c r="C93" i="29" s="1"/>
  <c r="F64" i="29"/>
  <c r="F62" i="29"/>
  <c r="F63" i="29"/>
  <c r="H31" i="16"/>
  <c r="F53" i="16"/>
  <c r="F55" i="16"/>
  <c r="F56" i="16"/>
  <c r="F54" i="16"/>
  <c r="H47" i="14"/>
  <c r="F62" i="14"/>
  <c r="F64" i="14"/>
  <c r="C68" i="14"/>
  <c r="E68" i="14" s="1"/>
  <c r="F65" i="14"/>
  <c r="F63" i="14"/>
  <c r="D35" i="13"/>
  <c r="H47" i="13"/>
  <c r="H49" i="13"/>
  <c r="E50" i="11"/>
  <c r="G49" i="11"/>
  <c r="G48" i="11"/>
  <c r="G47" i="11"/>
  <c r="G46" i="11"/>
  <c r="H54" i="28"/>
  <c r="H56" i="28"/>
  <c r="D74" i="10"/>
  <c r="H22" i="128"/>
  <c r="H24" i="128"/>
  <c r="F25" i="128"/>
  <c r="F24" i="128"/>
  <c r="F23" i="128"/>
  <c r="F22" i="128"/>
  <c r="H46" i="128"/>
  <c r="H48" i="128"/>
  <c r="F49" i="128"/>
  <c r="F48" i="128"/>
  <c r="F47" i="128"/>
  <c r="F46" i="128"/>
  <c r="E14" i="42"/>
  <c r="G13" i="42"/>
  <c r="G12" i="42"/>
  <c r="G11" i="42"/>
  <c r="G10" i="42"/>
  <c r="H39" i="42"/>
  <c r="H41" i="42"/>
  <c r="C78" i="42"/>
  <c r="C70" i="42"/>
  <c r="C74" i="42" s="1"/>
  <c r="C93" i="42" s="1"/>
  <c r="F42" i="42"/>
  <c r="F41" i="42"/>
  <c r="F40" i="42"/>
  <c r="F39" i="42"/>
  <c r="D83" i="42"/>
  <c r="E50" i="42"/>
  <c r="G49" i="42"/>
  <c r="G48" i="42"/>
  <c r="G47" i="42"/>
  <c r="G46" i="42"/>
  <c r="D78" i="42"/>
  <c r="H11" i="41"/>
  <c r="H16" i="40"/>
  <c r="H18" i="40"/>
  <c r="F19" i="40"/>
  <c r="F18" i="40"/>
  <c r="F17" i="40"/>
  <c r="F16" i="40"/>
  <c r="E26" i="40"/>
  <c r="G25" i="40"/>
  <c r="G24" i="40"/>
  <c r="G23" i="40"/>
  <c r="G22" i="40"/>
  <c r="D83" i="40"/>
  <c r="H24" i="39"/>
  <c r="F22" i="39"/>
  <c r="F24" i="39"/>
  <c r="E32" i="39"/>
  <c r="G31" i="39"/>
  <c r="G30" i="39"/>
  <c r="G29" i="39"/>
  <c r="G28" i="39"/>
  <c r="G47" i="39"/>
  <c r="G63" i="39"/>
  <c r="F10" i="38"/>
  <c r="C33" i="38"/>
  <c r="F12" i="38"/>
  <c r="F18" i="38"/>
  <c r="F16" i="38"/>
  <c r="E26" i="38"/>
  <c r="G25" i="38"/>
  <c r="G24" i="38"/>
  <c r="G23" i="38"/>
  <c r="G22" i="38"/>
  <c r="F40" i="38"/>
  <c r="H11" i="37"/>
  <c r="H19" i="37"/>
  <c r="H18" i="37"/>
  <c r="H17" i="37"/>
  <c r="H16" i="37"/>
  <c r="F49" i="37"/>
  <c r="F48" i="37"/>
  <c r="F47" i="37"/>
  <c r="F46" i="37"/>
  <c r="C70" i="37"/>
  <c r="C74" i="37" s="1"/>
  <c r="C93" i="37" s="1"/>
  <c r="G29" i="36"/>
  <c r="C83" i="36"/>
  <c r="H53" i="36"/>
  <c r="F56" i="36"/>
  <c r="H64" i="36"/>
  <c r="H23" i="21"/>
  <c r="G24" i="21"/>
  <c r="E26" i="21"/>
  <c r="H25" i="21" s="1"/>
  <c r="G22" i="21"/>
  <c r="C68" i="21"/>
  <c r="C79" i="21" s="1"/>
  <c r="F66" i="21"/>
  <c r="F64" i="21"/>
  <c r="F62" i="21"/>
  <c r="H17" i="22"/>
  <c r="H25" i="22"/>
  <c r="H24" i="22"/>
  <c r="H23" i="22"/>
  <c r="H22" i="22"/>
  <c r="G40" i="22"/>
  <c r="H65" i="22"/>
  <c r="H64" i="22"/>
  <c r="H63" i="22"/>
  <c r="H62" i="22"/>
  <c r="E32" i="20"/>
  <c r="G31" i="20"/>
  <c r="G30" i="20"/>
  <c r="G29" i="20"/>
  <c r="G28" i="20"/>
  <c r="H46" i="20"/>
  <c r="H48" i="20"/>
  <c r="C83" i="20"/>
  <c r="F49" i="20"/>
  <c r="F48" i="20"/>
  <c r="F47" i="20"/>
  <c r="F46" i="20"/>
  <c r="E14" i="19"/>
  <c r="G13" i="19"/>
  <c r="G12" i="19"/>
  <c r="G11" i="19"/>
  <c r="G10" i="19"/>
  <c r="D33" i="19"/>
  <c r="H28" i="19"/>
  <c r="H30" i="19"/>
  <c r="F31" i="19"/>
  <c r="F30" i="19"/>
  <c r="F29" i="19"/>
  <c r="F28" i="19"/>
  <c r="H39" i="19"/>
  <c r="H41" i="19"/>
  <c r="C78" i="19"/>
  <c r="C70" i="19"/>
  <c r="C74" i="19" s="1"/>
  <c r="C93" i="19" s="1"/>
  <c r="F42" i="19"/>
  <c r="F41" i="19"/>
  <c r="F40" i="19"/>
  <c r="F39" i="19"/>
  <c r="C79" i="19"/>
  <c r="H11" i="18"/>
  <c r="H13" i="18"/>
  <c r="E20" i="18"/>
  <c r="G19" i="18"/>
  <c r="G18" i="18"/>
  <c r="G17" i="18"/>
  <c r="G16" i="18"/>
  <c r="H63" i="18"/>
  <c r="H65" i="18"/>
  <c r="C33" i="31"/>
  <c r="H17" i="31"/>
  <c r="H19" i="31"/>
  <c r="E26" i="31"/>
  <c r="G25" i="31"/>
  <c r="G24" i="31"/>
  <c r="G23" i="31"/>
  <c r="G22" i="31"/>
  <c r="D33" i="31"/>
  <c r="D79" i="31"/>
  <c r="H53" i="30"/>
  <c r="E66" i="30"/>
  <c r="G65" i="30"/>
  <c r="G64" i="30"/>
  <c r="G63" i="30"/>
  <c r="G62" i="30"/>
  <c r="G24" i="29"/>
  <c r="E26" i="29"/>
  <c r="H24" i="29" s="1"/>
  <c r="G22" i="29"/>
  <c r="H17" i="35"/>
  <c r="H25" i="35"/>
  <c r="H24" i="35"/>
  <c r="H23" i="35"/>
  <c r="H22" i="35"/>
  <c r="G41" i="35"/>
  <c r="E43" i="35"/>
  <c r="G39" i="35"/>
  <c r="H46" i="16"/>
  <c r="H64" i="16"/>
  <c r="F65" i="16"/>
  <c r="F64" i="16"/>
  <c r="F63" i="16"/>
  <c r="F62" i="16"/>
  <c r="C68" i="16"/>
  <c r="C70" i="16" s="1"/>
  <c r="C74" i="16" s="1"/>
  <c r="C93" i="16" s="1"/>
  <c r="H18" i="14"/>
  <c r="H19" i="14"/>
  <c r="H28" i="14"/>
  <c r="E32" i="13"/>
  <c r="G31" i="13"/>
  <c r="G30" i="13"/>
  <c r="G29" i="13"/>
  <c r="G28" i="13"/>
  <c r="G66" i="13"/>
  <c r="H29" i="11"/>
  <c r="H31" i="11"/>
  <c r="H40" i="11"/>
  <c r="H42" i="11"/>
  <c r="E33" i="28"/>
  <c r="D68" i="28"/>
  <c r="G66" i="28"/>
  <c r="E66" i="28"/>
  <c r="G65" i="28"/>
  <c r="G64" i="28"/>
  <c r="G63" i="28"/>
  <c r="G62" i="28"/>
  <c r="C81" i="28"/>
  <c r="D80" i="27"/>
  <c r="E35" i="27"/>
  <c r="E80" i="27" s="1"/>
  <c r="C80" i="27"/>
  <c r="H56" i="26"/>
  <c r="H55" i="26"/>
  <c r="H54" i="26"/>
  <c r="H53" i="26"/>
  <c r="C70" i="34"/>
  <c r="C74" i="34" s="1"/>
  <c r="C93" i="34" s="1"/>
  <c r="F41" i="34"/>
  <c r="F39" i="34"/>
  <c r="C83" i="34"/>
  <c r="C79" i="34"/>
  <c r="F40" i="34"/>
  <c r="H16" i="1"/>
  <c r="H18" i="1"/>
  <c r="F19" i="1"/>
  <c r="F18" i="1"/>
  <c r="F17" i="1"/>
  <c r="F16" i="1"/>
  <c r="D35" i="1"/>
  <c r="G66" i="1"/>
  <c r="H55" i="1"/>
  <c r="E66" i="8"/>
  <c r="G65" i="8"/>
  <c r="G64" i="8"/>
  <c r="G63" i="8"/>
  <c r="G62" i="8"/>
  <c r="D68" i="8"/>
  <c r="D79" i="8" s="1"/>
  <c r="D83" i="133"/>
  <c r="E50" i="34"/>
  <c r="G49" i="34"/>
  <c r="G48" i="34"/>
  <c r="G47" i="34"/>
  <c r="G46" i="34"/>
  <c r="E20" i="130"/>
  <c r="G19" i="130"/>
  <c r="G18" i="130"/>
  <c r="G17" i="130"/>
  <c r="G16" i="130"/>
  <c r="E14" i="127"/>
  <c r="G13" i="127"/>
  <c r="G12" i="127"/>
  <c r="G11" i="127"/>
  <c r="G10" i="127"/>
  <c r="D33" i="127"/>
  <c r="H47" i="39"/>
  <c r="G48" i="39"/>
  <c r="E50" i="39"/>
  <c r="H49" i="39" s="1"/>
  <c r="G46" i="39"/>
  <c r="G64" i="39"/>
  <c r="D68" i="39"/>
  <c r="E66" i="39"/>
  <c r="H66" i="39" s="1"/>
  <c r="G62" i="39"/>
  <c r="E33" i="38"/>
  <c r="D35" i="38"/>
  <c r="H41" i="38"/>
  <c r="F39" i="38"/>
  <c r="C70" i="38"/>
  <c r="C74" i="38" s="1"/>
  <c r="C93" i="38" s="1"/>
  <c r="F41" i="38"/>
  <c r="E50" i="38"/>
  <c r="G49" i="38"/>
  <c r="G48" i="38"/>
  <c r="G47" i="38"/>
  <c r="G46" i="38"/>
  <c r="H54" i="38"/>
  <c r="C78" i="38"/>
  <c r="E57" i="37"/>
  <c r="H53" i="37" s="1"/>
  <c r="G56" i="37"/>
  <c r="G55" i="37"/>
  <c r="G54" i="37"/>
  <c r="G53" i="37"/>
  <c r="E14" i="36"/>
  <c r="G13" i="36"/>
  <c r="G12" i="36"/>
  <c r="G11" i="36"/>
  <c r="G10" i="36"/>
  <c r="H29" i="36"/>
  <c r="G30" i="36"/>
  <c r="E32" i="36"/>
  <c r="H31" i="36" s="1"/>
  <c r="G28" i="36"/>
  <c r="F46" i="36"/>
  <c r="F48" i="36"/>
  <c r="F55" i="36"/>
  <c r="F53" i="36"/>
  <c r="E66" i="36"/>
  <c r="H65" i="36" s="1"/>
  <c r="G65" i="36"/>
  <c r="G64" i="36"/>
  <c r="G63" i="36"/>
  <c r="G62" i="36"/>
  <c r="D68" i="36"/>
  <c r="C79" i="36"/>
  <c r="H48" i="21"/>
  <c r="D83" i="22"/>
  <c r="G41" i="22"/>
  <c r="E43" i="22"/>
  <c r="H42" i="22" s="1"/>
  <c r="G39" i="22"/>
  <c r="H10" i="20"/>
  <c r="F25" i="20"/>
  <c r="F24" i="20"/>
  <c r="F23" i="20"/>
  <c r="F22" i="20"/>
  <c r="E57" i="20"/>
  <c r="G56" i="20"/>
  <c r="G55" i="20"/>
  <c r="G54" i="20"/>
  <c r="G53" i="20"/>
  <c r="D83" i="19"/>
  <c r="E50" i="19"/>
  <c r="E78" i="19" s="1"/>
  <c r="G49" i="19"/>
  <c r="G48" i="19"/>
  <c r="G47" i="19"/>
  <c r="G46" i="19"/>
  <c r="H10" i="18"/>
  <c r="H12" i="18"/>
  <c r="F13" i="18"/>
  <c r="F12" i="18"/>
  <c r="F11" i="18"/>
  <c r="F10" i="18"/>
  <c r="H62" i="18"/>
  <c r="H64" i="18"/>
  <c r="F65" i="18"/>
  <c r="F64" i="18"/>
  <c r="F63" i="18"/>
  <c r="F62" i="18"/>
  <c r="C68" i="18"/>
  <c r="F66" i="18"/>
  <c r="H16" i="31"/>
  <c r="H18" i="31"/>
  <c r="F19" i="31"/>
  <c r="F18" i="31"/>
  <c r="F17" i="31"/>
  <c r="F16" i="31"/>
  <c r="F46" i="30"/>
  <c r="F48" i="30"/>
  <c r="F49" i="30"/>
  <c r="F47" i="30"/>
  <c r="H62" i="29"/>
  <c r="H65" i="35"/>
  <c r="H64" i="35"/>
  <c r="H63" i="35"/>
  <c r="H62" i="35"/>
  <c r="C81" i="35"/>
  <c r="F25" i="16"/>
  <c r="F24" i="16"/>
  <c r="F23" i="16"/>
  <c r="F22" i="16"/>
  <c r="G66" i="16"/>
  <c r="H63" i="16"/>
  <c r="D83" i="16"/>
  <c r="F22" i="14"/>
  <c r="F24" i="14"/>
  <c r="F25" i="14"/>
  <c r="F23" i="14"/>
  <c r="C78" i="14"/>
  <c r="C70" i="14"/>
  <c r="C74" i="14" s="1"/>
  <c r="C93" i="14" s="1"/>
  <c r="F42" i="14"/>
  <c r="F41" i="14"/>
  <c r="F40" i="14"/>
  <c r="F39" i="14"/>
  <c r="C79" i="14"/>
  <c r="C83" i="14"/>
  <c r="E57" i="13"/>
  <c r="G56" i="13"/>
  <c r="G55" i="13"/>
  <c r="G54" i="13"/>
  <c r="G53" i="13"/>
  <c r="H28" i="11"/>
  <c r="H30" i="11"/>
  <c r="F31" i="11"/>
  <c r="F30" i="11"/>
  <c r="F29" i="11"/>
  <c r="F28" i="11"/>
  <c r="H39" i="11"/>
  <c r="H41" i="11"/>
  <c r="C78" i="11"/>
  <c r="C70" i="11"/>
  <c r="C74" i="11" s="1"/>
  <c r="C93" i="11" s="1"/>
  <c r="F42" i="11"/>
  <c r="F41" i="11"/>
  <c r="F40" i="11"/>
  <c r="F39" i="11"/>
  <c r="C79" i="11"/>
  <c r="E35" i="28"/>
  <c r="E80" i="28" s="1"/>
  <c r="D80" i="28"/>
  <c r="H28" i="34"/>
  <c r="H30" i="34"/>
  <c r="F31" i="34"/>
  <c r="F30" i="34"/>
  <c r="F29" i="34"/>
  <c r="F28" i="34"/>
  <c r="E79" i="34"/>
  <c r="H54" i="34"/>
  <c r="H53" i="34"/>
  <c r="H55" i="34"/>
  <c r="F66" i="10"/>
  <c r="C35" i="10"/>
  <c r="H19" i="1"/>
  <c r="E20" i="6"/>
  <c r="G19" i="6"/>
  <c r="G18" i="6"/>
  <c r="G17" i="6"/>
  <c r="G16" i="6"/>
  <c r="E14" i="8"/>
  <c r="G13" i="8"/>
  <c r="G12" i="8"/>
  <c r="G11" i="8"/>
  <c r="G10" i="8"/>
  <c r="D33" i="8"/>
  <c r="G66" i="8" s="1"/>
  <c r="F48" i="8"/>
  <c r="F46" i="8"/>
  <c r="C79" i="8"/>
  <c r="F49" i="8"/>
  <c r="F47" i="8"/>
  <c r="C35" i="24"/>
  <c r="C80" i="24" s="1"/>
  <c r="F66" i="24"/>
  <c r="C83" i="53"/>
  <c r="D83" i="52"/>
  <c r="C83" i="45"/>
  <c r="D83" i="44"/>
  <c r="C83" i="41"/>
  <c r="H55" i="40"/>
  <c r="E66" i="40"/>
  <c r="G65" i="40"/>
  <c r="G64" i="40"/>
  <c r="G63" i="40"/>
  <c r="G62" i="40"/>
  <c r="D70" i="40"/>
  <c r="C81" i="40"/>
  <c r="F13" i="39"/>
  <c r="F12" i="39"/>
  <c r="F11" i="39"/>
  <c r="F10" i="39"/>
  <c r="E20" i="39"/>
  <c r="G19" i="39"/>
  <c r="G18" i="39"/>
  <c r="G17" i="39"/>
  <c r="G16" i="39"/>
  <c r="H23" i="39"/>
  <c r="C83" i="39"/>
  <c r="H48" i="39"/>
  <c r="F49" i="39"/>
  <c r="H19" i="38"/>
  <c r="H40" i="38"/>
  <c r="G42" i="38"/>
  <c r="H10" i="37"/>
  <c r="F65" i="37"/>
  <c r="F64" i="37"/>
  <c r="F63" i="37"/>
  <c r="F62" i="37"/>
  <c r="H30" i="36"/>
  <c r="E43" i="36"/>
  <c r="H56" i="36"/>
  <c r="H24" i="21"/>
  <c r="H49" i="21"/>
  <c r="H65" i="21"/>
  <c r="C81" i="21"/>
  <c r="H16" i="22"/>
  <c r="C82" i="22"/>
  <c r="H41" i="22"/>
  <c r="F42" i="22"/>
  <c r="F56" i="22"/>
  <c r="F55" i="22"/>
  <c r="F54" i="22"/>
  <c r="F53" i="22"/>
  <c r="C79" i="22"/>
  <c r="C83" i="22"/>
  <c r="H11" i="20"/>
  <c r="H63" i="20"/>
  <c r="H65" i="20"/>
  <c r="H16" i="19"/>
  <c r="H18" i="19"/>
  <c r="F19" i="19"/>
  <c r="F18" i="19"/>
  <c r="F17" i="19"/>
  <c r="F16" i="19"/>
  <c r="E26" i="19"/>
  <c r="G25" i="19"/>
  <c r="G24" i="19"/>
  <c r="G23" i="19"/>
  <c r="G22" i="19"/>
  <c r="D79" i="19"/>
  <c r="H53" i="19"/>
  <c r="H55" i="19"/>
  <c r="F56" i="19"/>
  <c r="F55" i="19"/>
  <c r="F54" i="19"/>
  <c r="F53" i="19"/>
  <c r="H23" i="18"/>
  <c r="H25" i="18"/>
  <c r="C79" i="18"/>
  <c r="H47" i="18"/>
  <c r="H49" i="18"/>
  <c r="H28" i="31"/>
  <c r="H30" i="31"/>
  <c r="F31" i="31"/>
  <c r="F30" i="31"/>
  <c r="F29" i="31"/>
  <c r="F28" i="31"/>
  <c r="H42" i="31"/>
  <c r="E43" i="31"/>
  <c r="H40" i="31" s="1"/>
  <c r="H10" i="30"/>
  <c r="H12" i="30"/>
  <c r="C33" i="30"/>
  <c r="F13" i="30"/>
  <c r="F12" i="30"/>
  <c r="F11" i="30"/>
  <c r="F10" i="30"/>
  <c r="E20" i="30"/>
  <c r="G19" i="30"/>
  <c r="G18" i="30"/>
  <c r="G17" i="30"/>
  <c r="G16" i="30"/>
  <c r="D79" i="30"/>
  <c r="H55" i="30"/>
  <c r="H13" i="29"/>
  <c r="E20" i="29"/>
  <c r="G19" i="29"/>
  <c r="G18" i="29"/>
  <c r="G17" i="29"/>
  <c r="G16" i="29"/>
  <c r="H25" i="29"/>
  <c r="H46" i="29"/>
  <c r="F49" i="29"/>
  <c r="E68" i="29"/>
  <c r="E14" i="35"/>
  <c r="H13" i="35" s="1"/>
  <c r="G13" i="35"/>
  <c r="G12" i="35"/>
  <c r="G11" i="35"/>
  <c r="G10" i="35"/>
  <c r="D33" i="35"/>
  <c r="H19" i="35"/>
  <c r="E20" i="35"/>
  <c r="G16" i="35"/>
  <c r="G18" i="35"/>
  <c r="H28" i="35"/>
  <c r="C77" i="35"/>
  <c r="F66" i="35"/>
  <c r="C35" i="35"/>
  <c r="C80" i="35" s="1"/>
  <c r="C78" i="35"/>
  <c r="H49" i="35"/>
  <c r="H48" i="35"/>
  <c r="H47" i="35"/>
  <c r="H46" i="35"/>
  <c r="F11" i="16"/>
  <c r="E78" i="16"/>
  <c r="H42" i="16"/>
  <c r="H41" i="16"/>
  <c r="H40" i="16"/>
  <c r="H39" i="16"/>
  <c r="H13" i="14"/>
  <c r="H12" i="14"/>
  <c r="H11" i="14"/>
  <c r="H10" i="14"/>
  <c r="H30" i="14"/>
  <c r="H19" i="13"/>
  <c r="H22" i="13"/>
  <c r="F25" i="13"/>
  <c r="H11" i="17"/>
  <c r="E14" i="17"/>
  <c r="H13" i="17" s="1"/>
  <c r="E20" i="17"/>
  <c r="G19" i="17"/>
  <c r="G18" i="17"/>
  <c r="G17" i="17"/>
  <c r="G16" i="17"/>
  <c r="H62" i="17"/>
  <c r="H64" i="17"/>
  <c r="C68" i="17"/>
  <c r="F66" i="17"/>
  <c r="F65" i="17"/>
  <c r="F64" i="17"/>
  <c r="F63" i="17"/>
  <c r="F62" i="17"/>
  <c r="H16" i="28"/>
  <c r="H18" i="28"/>
  <c r="F19" i="28"/>
  <c r="F18" i="28"/>
  <c r="F17" i="28"/>
  <c r="F16" i="28"/>
  <c r="H22" i="27"/>
  <c r="H24" i="27"/>
  <c r="F25" i="27"/>
  <c r="F24" i="27"/>
  <c r="F23" i="27"/>
  <c r="F22" i="27"/>
  <c r="H47" i="27"/>
  <c r="H49" i="27"/>
  <c r="E57" i="27"/>
  <c r="G56" i="27"/>
  <c r="G55" i="27"/>
  <c r="G54" i="27"/>
  <c r="G53" i="27"/>
  <c r="C81" i="27"/>
  <c r="H47" i="26"/>
  <c r="D68" i="26"/>
  <c r="E66" i="26"/>
  <c r="G62" i="26"/>
  <c r="G64" i="26"/>
  <c r="G63" i="26"/>
  <c r="C33" i="34"/>
  <c r="F12" i="34"/>
  <c r="F10" i="34"/>
  <c r="F13" i="34"/>
  <c r="F11" i="34"/>
  <c r="H39" i="34"/>
  <c r="H11" i="10"/>
  <c r="D33" i="10"/>
  <c r="G12" i="10"/>
  <c r="E14" i="10"/>
  <c r="G10" i="10"/>
  <c r="C83" i="10"/>
  <c r="E57" i="10"/>
  <c r="G56" i="10"/>
  <c r="G55" i="10"/>
  <c r="G54" i="10"/>
  <c r="G53" i="10"/>
  <c r="H19" i="8"/>
  <c r="H16" i="8"/>
  <c r="E26" i="8"/>
  <c r="G25" i="8"/>
  <c r="G24" i="8"/>
  <c r="G23" i="8"/>
  <c r="G22" i="8"/>
  <c r="H23" i="23"/>
  <c r="H25" i="23"/>
  <c r="H47" i="23"/>
  <c r="H49" i="23"/>
  <c r="D79" i="40"/>
  <c r="H53" i="40"/>
  <c r="D78" i="40"/>
  <c r="H25" i="39"/>
  <c r="H46" i="39"/>
  <c r="C68" i="39"/>
  <c r="C70" i="39" s="1"/>
  <c r="C74" i="39" s="1"/>
  <c r="F66" i="39"/>
  <c r="E14" i="38"/>
  <c r="G13" i="38"/>
  <c r="G12" i="38"/>
  <c r="G11" i="38"/>
  <c r="G10" i="38"/>
  <c r="H17" i="38"/>
  <c r="H42" i="38"/>
  <c r="D83" i="38"/>
  <c r="D78" i="38"/>
  <c r="H12" i="37"/>
  <c r="F25" i="37"/>
  <c r="F24" i="37"/>
  <c r="F23" i="37"/>
  <c r="F22" i="37"/>
  <c r="E32" i="37"/>
  <c r="H29" i="37" s="1"/>
  <c r="G31" i="37"/>
  <c r="G30" i="37"/>
  <c r="G29" i="37"/>
  <c r="G28" i="37"/>
  <c r="C79" i="37"/>
  <c r="C81" i="37"/>
  <c r="C33" i="36"/>
  <c r="H28" i="36"/>
  <c r="C78" i="36"/>
  <c r="C70" i="36"/>
  <c r="C74" i="36" s="1"/>
  <c r="C93" i="36" s="1"/>
  <c r="F42" i="36"/>
  <c r="F41" i="36"/>
  <c r="F40" i="36"/>
  <c r="F39" i="36"/>
  <c r="E50" i="36"/>
  <c r="G49" i="36"/>
  <c r="G48" i="36"/>
  <c r="G47" i="36"/>
  <c r="G46" i="36"/>
  <c r="H54" i="36"/>
  <c r="D33" i="21"/>
  <c r="H22" i="21"/>
  <c r="D78" i="21"/>
  <c r="D70" i="21"/>
  <c r="E43" i="21"/>
  <c r="H41" i="21" s="1"/>
  <c r="G42" i="21"/>
  <c r="G41" i="21"/>
  <c r="G40" i="21"/>
  <c r="G39" i="21"/>
  <c r="H47" i="21"/>
  <c r="H63" i="21"/>
  <c r="D83" i="21"/>
  <c r="H18" i="22"/>
  <c r="F31" i="22"/>
  <c r="F30" i="22"/>
  <c r="F29" i="22"/>
  <c r="F28" i="22"/>
  <c r="H39" i="22"/>
  <c r="D68" i="22"/>
  <c r="G66" i="22"/>
  <c r="H13" i="20"/>
  <c r="D33" i="20"/>
  <c r="D78" i="20"/>
  <c r="D70" i="20"/>
  <c r="E43" i="20"/>
  <c r="G42" i="20"/>
  <c r="G41" i="20"/>
  <c r="G40" i="20"/>
  <c r="G39" i="20"/>
  <c r="H62" i="20"/>
  <c r="H64" i="20"/>
  <c r="C68" i="20"/>
  <c r="C78" i="20" s="1"/>
  <c r="F66" i="20"/>
  <c r="F65" i="20"/>
  <c r="F64" i="20"/>
  <c r="F63" i="20"/>
  <c r="F62" i="20"/>
  <c r="D79" i="20"/>
  <c r="C33" i="19"/>
  <c r="D68" i="19"/>
  <c r="E68" i="19" s="1"/>
  <c r="G66" i="19"/>
  <c r="E66" i="19"/>
  <c r="G65" i="19"/>
  <c r="G64" i="19"/>
  <c r="G63" i="19"/>
  <c r="G62" i="19"/>
  <c r="D33" i="18"/>
  <c r="H22" i="18"/>
  <c r="H24" i="18"/>
  <c r="F25" i="18"/>
  <c r="F24" i="18"/>
  <c r="F23" i="18"/>
  <c r="F22" i="18"/>
  <c r="E32" i="18"/>
  <c r="G31" i="18"/>
  <c r="G30" i="18"/>
  <c r="G29" i="18"/>
  <c r="G28" i="18"/>
  <c r="H46" i="18"/>
  <c r="H48" i="18"/>
  <c r="F49" i="18"/>
  <c r="F48" i="18"/>
  <c r="F47" i="18"/>
  <c r="F46" i="18"/>
  <c r="E57" i="18"/>
  <c r="G56" i="18"/>
  <c r="G55" i="18"/>
  <c r="G54" i="18"/>
  <c r="G53" i="18"/>
  <c r="C81" i="18"/>
  <c r="E68" i="18"/>
  <c r="E14" i="31"/>
  <c r="G13" i="31"/>
  <c r="G12" i="31"/>
  <c r="G11" i="31"/>
  <c r="G10" i="31"/>
  <c r="H39" i="31"/>
  <c r="H41" i="31"/>
  <c r="C78" i="31"/>
  <c r="C70" i="31"/>
  <c r="C74" i="31" s="1"/>
  <c r="C93" i="31" s="1"/>
  <c r="F42" i="31"/>
  <c r="F41" i="31"/>
  <c r="F40" i="31"/>
  <c r="F39" i="31"/>
  <c r="E50" i="31"/>
  <c r="G49" i="31"/>
  <c r="G48" i="31"/>
  <c r="G47" i="31"/>
  <c r="G46" i="31"/>
  <c r="D78" i="31"/>
  <c r="F13" i="29"/>
  <c r="F12" i="29"/>
  <c r="F11" i="29"/>
  <c r="F10" i="29"/>
  <c r="C33" i="29"/>
  <c r="F66" i="29" s="1"/>
  <c r="H18" i="29"/>
  <c r="H31" i="29"/>
  <c r="H30" i="29"/>
  <c r="H29" i="29"/>
  <c r="H28" i="29"/>
  <c r="C83" i="29"/>
  <c r="C79" i="29"/>
  <c r="F39" i="29"/>
  <c r="C78" i="29"/>
  <c r="F41" i="29"/>
  <c r="F48" i="29"/>
  <c r="F46" i="29"/>
  <c r="E57" i="29"/>
  <c r="G56" i="29"/>
  <c r="G55" i="29"/>
  <c r="G54" i="29"/>
  <c r="G53" i="29"/>
  <c r="H64" i="29"/>
  <c r="H10" i="35"/>
  <c r="H42" i="35"/>
  <c r="H12" i="16"/>
  <c r="F10" i="16"/>
  <c r="C33" i="16"/>
  <c r="F12" i="16"/>
  <c r="D82" i="16"/>
  <c r="E20" i="16"/>
  <c r="G19" i="16"/>
  <c r="G18" i="16"/>
  <c r="G17" i="16"/>
  <c r="G16" i="16"/>
  <c r="H23" i="16"/>
  <c r="E32" i="16"/>
  <c r="H30" i="16" s="1"/>
  <c r="G31" i="16"/>
  <c r="G30" i="16"/>
  <c r="G29" i="16"/>
  <c r="G28" i="16"/>
  <c r="C79" i="16"/>
  <c r="C33" i="14"/>
  <c r="H40" i="14"/>
  <c r="E50" i="14"/>
  <c r="H48" i="14" s="1"/>
  <c r="G49" i="14"/>
  <c r="G48" i="14"/>
  <c r="G47" i="14"/>
  <c r="G46" i="14"/>
  <c r="D70" i="14"/>
  <c r="H56" i="14"/>
  <c r="E57" i="14"/>
  <c r="H54" i="14" s="1"/>
  <c r="G53" i="14"/>
  <c r="D78" i="14"/>
  <c r="G55" i="14"/>
  <c r="F16" i="13"/>
  <c r="F18" i="13"/>
  <c r="F24" i="13"/>
  <c r="F22" i="13"/>
  <c r="E14" i="11"/>
  <c r="G13" i="11"/>
  <c r="G12" i="11"/>
  <c r="G11" i="11"/>
  <c r="G10" i="11"/>
  <c r="D33" i="11"/>
  <c r="H10" i="17"/>
  <c r="H12" i="17"/>
  <c r="F13" i="17"/>
  <c r="F12" i="17"/>
  <c r="F11" i="17"/>
  <c r="F10" i="17"/>
  <c r="D78" i="17"/>
  <c r="D70" i="17"/>
  <c r="E43" i="17"/>
  <c r="G42" i="17"/>
  <c r="G41" i="17"/>
  <c r="G40" i="17"/>
  <c r="G39" i="17"/>
  <c r="C81" i="17"/>
  <c r="C35" i="28"/>
  <c r="C80" i="28" s="1"/>
  <c r="F66" i="28"/>
  <c r="E82" i="28"/>
  <c r="E26" i="28"/>
  <c r="G25" i="28"/>
  <c r="G24" i="28"/>
  <c r="G23" i="28"/>
  <c r="G22" i="28"/>
  <c r="E32" i="27"/>
  <c r="G31" i="27"/>
  <c r="G30" i="27"/>
  <c r="G29" i="27"/>
  <c r="G28" i="27"/>
  <c r="H46" i="27"/>
  <c r="H48" i="27"/>
  <c r="F49" i="27"/>
  <c r="F48" i="27"/>
  <c r="F47" i="27"/>
  <c r="F46" i="27"/>
  <c r="D33" i="26"/>
  <c r="G66" i="26" s="1"/>
  <c r="E14" i="26"/>
  <c r="G13" i="26"/>
  <c r="G12" i="26"/>
  <c r="G11" i="26"/>
  <c r="G10" i="26"/>
  <c r="C35" i="26"/>
  <c r="C80" i="26" s="1"/>
  <c r="F30" i="10"/>
  <c r="F28" i="10"/>
  <c r="F31" i="10"/>
  <c r="F29" i="10"/>
  <c r="D78" i="10"/>
  <c r="E43" i="10"/>
  <c r="G42" i="10"/>
  <c r="G41" i="10"/>
  <c r="G40" i="10"/>
  <c r="G39" i="10"/>
  <c r="D83" i="10"/>
  <c r="D79" i="10"/>
  <c r="H53" i="10"/>
  <c r="F53" i="1"/>
  <c r="F55" i="1"/>
  <c r="F56" i="1"/>
  <c r="E68" i="1"/>
  <c r="D78" i="1"/>
  <c r="D70" i="1"/>
  <c r="H22" i="8"/>
  <c r="H22" i="23"/>
  <c r="H24" i="23"/>
  <c r="F25" i="23"/>
  <c r="F24" i="23"/>
  <c r="F23" i="23"/>
  <c r="F22" i="23"/>
  <c r="H46" i="23"/>
  <c r="H48" i="23"/>
  <c r="F49" i="23"/>
  <c r="F48" i="23"/>
  <c r="F47" i="23"/>
  <c r="F46" i="23"/>
  <c r="C78" i="23"/>
  <c r="E14" i="133"/>
  <c r="G13" i="133"/>
  <c r="G12" i="133"/>
  <c r="G11" i="133"/>
  <c r="G10" i="133"/>
  <c r="D33" i="133"/>
  <c r="E50" i="133"/>
  <c r="G49" i="133"/>
  <c r="G48" i="133"/>
  <c r="G47" i="133"/>
  <c r="G46" i="133"/>
  <c r="H25" i="131"/>
  <c r="H24" i="131"/>
  <c r="H23" i="131"/>
  <c r="H22" i="131"/>
  <c r="H65" i="131"/>
  <c r="H64" i="131"/>
  <c r="H63" i="131"/>
  <c r="H62" i="131"/>
  <c r="C81" i="131"/>
  <c r="H54" i="130"/>
  <c r="C83" i="18"/>
  <c r="D83" i="31"/>
  <c r="E43" i="30"/>
  <c r="H56" i="30"/>
  <c r="H49" i="29"/>
  <c r="H65" i="29"/>
  <c r="C81" i="29"/>
  <c r="H16" i="35"/>
  <c r="C82" i="35"/>
  <c r="H41" i="35"/>
  <c r="F42" i="35"/>
  <c r="F56" i="35"/>
  <c r="F55" i="35"/>
  <c r="F54" i="35"/>
  <c r="F53" i="35"/>
  <c r="C79" i="35"/>
  <c r="C83" i="35"/>
  <c r="H11" i="16"/>
  <c r="E68" i="16"/>
  <c r="H31" i="14"/>
  <c r="D79" i="14"/>
  <c r="H53" i="14"/>
  <c r="H25" i="13"/>
  <c r="D78" i="13"/>
  <c r="D70" i="13"/>
  <c r="E43" i="13"/>
  <c r="G42" i="13"/>
  <c r="G41" i="13"/>
  <c r="G40" i="13"/>
  <c r="G39" i="13"/>
  <c r="H62" i="13"/>
  <c r="H64" i="13"/>
  <c r="F65" i="13"/>
  <c r="F64" i="13"/>
  <c r="F63" i="13"/>
  <c r="F62" i="13"/>
  <c r="C68" i="13"/>
  <c r="C70" i="13" s="1"/>
  <c r="C74" i="13" s="1"/>
  <c r="C93" i="13" s="1"/>
  <c r="D79" i="13"/>
  <c r="C33" i="11"/>
  <c r="H17" i="11"/>
  <c r="H19" i="11"/>
  <c r="H54" i="11"/>
  <c r="H56" i="11"/>
  <c r="E66" i="11"/>
  <c r="G65" i="11"/>
  <c r="G64" i="11"/>
  <c r="G63" i="11"/>
  <c r="G62" i="11"/>
  <c r="D68" i="11"/>
  <c r="E68" i="11" s="1"/>
  <c r="E79" i="11" s="1"/>
  <c r="G66" i="11"/>
  <c r="D33" i="17"/>
  <c r="H22" i="17"/>
  <c r="H24" i="17"/>
  <c r="F25" i="17"/>
  <c r="F24" i="17"/>
  <c r="F23" i="17"/>
  <c r="F22" i="17"/>
  <c r="E32" i="17"/>
  <c r="G31" i="17"/>
  <c r="G30" i="17"/>
  <c r="G29" i="17"/>
  <c r="G28" i="17"/>
  <c r="H46" i="17"/>
  <c r="H48" i="17"/>
  <c r="C83" i="17"/>
  <c r="F49" i="17"/>
  <c r="F48" i="17"/>
  <c r="F47" i="17"/>
  <c r="F46" i="17"/>
  <c r="E57" i="17"/>
  <c r="G56" i="17"/>
  <c r="G55" i="17"/>
  <c r="G54" i="17"/>
  <c r="G53" i="17"/>
  <c r="E68" i="17"/>
  <c r="E14" i="28"/>
  <c r="G13" i="28"/>
  <c r="G12" i="28"/>
  <c r="G11" i="28"/>
  <c r="G10" i="28"/>
  <c r="H29" i="28"/>
  <c r="H31" i="28"/>
  <c r="H39" i="28"/>
  <c r="H41" i="28"/>
  <c r="C78" i="28"/>
  <c r="C70" i="28"/>
  <c r="C74" i="28" s="1"/>
  <c r="C93" i="28" s="1"/>
  <c r="F42" i="28"/>
  <c r="F41" i="28"/>
  <c r="F40" i="28"/>
  <c r="F39" i="28"/>
  <c r="D83" i="28"/>
  <c r="E50" i="28"/>
  <c r="G49" i="28"/>
  <c r="G48" i="28"/>
  <c r="G47" i="28"/>
  <c r="G46" i="28"/>
  <c r="H13" i="27"/>
  <c r="E14" i="27"/>
  <c r="H11" i="27" s="1"/>
  <c r="H63" i="27"/>
  <c r="H65" i="27"/>
  <c r="H16" i="26"/>
  <c r="F19" i="26"/>
  <c r="F18" i="26"/>
  <c r="F17" i="26"/>
  <c r="F16" i="26"/>
  <c r="F24" i="26"/>
  <c r="F22" i="26"/>
  <c r="E32" i="26"/>
  <c r="G31" i="26"/>
  <c r="G30" i="26"/>
  <c r="G29" i="26"/>
  <c r="G28" i="26"/>
  <c r="H18" i="34"/>
  <c r="F16" i="34"/>
  <c r="F18" i="34"/>
  <c r="E26" i="34"/>
  <c r="G25" i="34"/>
  <c r="G24" i="34"/>
  <c r="G23" i="34"/>
  <c r="G22" i="34"/>
  <c r="H29" i="34"/>
  <c r="H56" i="34"/>
  <c r="D68" i="34"/>
  <c r="E68" i="34" s="1"/>
  <c r="E78" i="34" s="1"/>
  <c r="G66" i="34"/>
  <c r="E66" i="34"/>
  <c r="G65" i="34"/>
  <c r="G64" i="34"/>
  <c r="G63" i="34"/>
  <c r="G62" i="34"/>
  <c r="H19" i="10"/>
  <c r="H18" i="10"/>
  <c r="H17" i="10"/>
  <c r="H16" i="10"/>
  <c r="E50" i="10"/>
  <c r="E68" i="10"/>
  <c r="E14" i="1"/>
  <c r="G13" i="1"/>
  <c r="G12" i="1"/>
  <c r="G11" i="1"/>
  <c r="G10" i="1"/>
  <c r="H17" i="1"/>
  <c r="E26" i="1"/>
  <c r="G25" i="1"/>
  <c r="G24" i="1"/>
  <c r="G23" i="1"/>
  <c r="G22" i="1"/>
  <c r="E32" i="1"/>
  <c r="H31" i="1" s="1"/>
  <c r="G28" i="1"/>
  <c r="G30" i="1"/>
  <c r="D79" i="1"/>
  <c r="H53" i="1"/>
  <c r="E66" i="1"/>
  <c r="G65" i="1"/>
  <c r="G64" i="1"/>
  <c r="G63" i="1"/>
  <c r="G62" i="1"/>
  <c r="F13" i="6"/>
  <c r="F12" i="6"/>
  <c r="F11" i="6"/>
  <c r="F10" i="6"/>
  <c r="C33" i="6"/>
  <c r="F25" i="6"/>
  <c r="F23" i="6"/>
  <c r="H47" i="6"/>
  <c r="H49" i="6"/>
  <c r="E57" i="6"/>
  <c r="G56" i="6"/>
  <c r="G55" i="6"/>
  <c r="G54" i="6"/>
  <c r="G53" i="6"/>
  <c r="C81" i="6"/>
  <c r="H29" i="7"/>
  <c r="H31" i="7"/>
  <c r="H42" i="7"/>
  <c r="E43" i="7"/>
  <c r="H40" i="7" s="1"/>
  <c r="E50" i="7"/>
  <c r="G49" i="7"/>
  <c r="G48" i="7"/>
  <c r="G47" i="7"/>
  <c r="G46" i="7"/>
  <c r="H17" i="8"/>
  <c r="H12" i="25"/>
  <c r="F13" i="25"/>
  <c r="F12" i="25"/>
  <c r="F11" i="25"/>
  <c r="F10" i="25"/>
  <c r="C33" i="25"/>
  <c r="C83" i="25"/>
  <c r="F41" i="25"/>
  <c r="F39" i="25"/>
  <c r="F42" i="25"/>
  <c r="F40" i="25"/>
  <c r="G18" i="24"/>
  <c r="E20" i="24"/>
  <c r="G16" i="24"/>
  <c r="C33" i="23"/>
  <c r="C83" i="23" s="1"/>
  <c r="E57" i="23"/>
  <c r="G56" i="23"/>
  <c r="G55" i="23"/>
  <c r="G54" i="23"/>
  <c r="G53" i="23"/>
  <c r="H28" i="133"/>
  <c r="H30" i="133"/>
  <c r="F31" i="133"/>
  <c r="F30" i="133"/>
  <c r="F29" i="133"/>
  <c r="F28" i="133"/>
  <c r="H39" i="133"/>
  <c r="H41" i="133"/>
  <c r="C78" i="133"/>
  <c r="C70" i="133"/>
  <c r="C74" i="133" s="1"/>
  <c r="C93" i="133" s="1"/>
  <c r="F42" i="133"/>
  <c r="F41" i="133"/>
  <c r="F40" i="133"/>
  <c r="F39" i="133"/>
  <c r="C79" i="133"/>
  <c r="C68" i="132"/>
  <c r="C70" i="132" s="1"/>
  <c r="C74" i="132" s="1"/>
  <c r="C93" i="132" s="1"/>
  <c r="F64" i="132"/>
  <c r="F62" i="132"/>
  <c r="F63" i="132"/>
  <c r="D35" i="129"/>
  <c r="E33" i="129"/>
  <c r="G66" i="129"/>
  <c r="C78" i="30"/>
  <c r="C70" i="30"/>
  <c r="C74" i="30" s="1"/>
  <c r="C93" i="30" s="1"/>
  <c r="F42" i="30"/>
  <c r="F41" i="30"/>
  <c r="F40" i="30"/>
  <c r="F39" i="30"/>
  <c r="E50" i="30"/>
  <c r="H47" i="30" s="1"/>
  <c r="G49" i="30"/>
  <c r="G48" i="30"/>
  <c r="G47" i="30"/>
  <c r="G46" i="30"/>
  <c r="H54" i="30"/>
  <c r="D33" i="29"/>
  <c r="H22" i="29"/>
  <c r="D78" i="29"/>
  <c r="D70" i="29"/>
  <c r="E43" i="29"/>
  <c r="G42" i="29"/>
  <c r="G41" i="29"/>
  <c r="G40" i="29"/>
  <c r="G39" i="29"/>
  <c r="H47" i="29"/>
  <c r="H63" i="29"/>
  <c r="H18" i="35"/>
  <c r="F31" i="35"/>
  <c r="F30" i="35"/>
  <c r="F29" i="35"/>
  <c r="F28" i="35"/>
  <c r="H39" i="35"/>
  <c r="D68" i="35"/>
  <c r="D70" i="35" s="1"/>
  <c r="G66" i="35"/>
  <c r="H13" i="16"/>
  <c r="F49" i="16"/>
  <c r="F48" i="16"/>
  <c r="F47" i="16"/>
  <c r="F46" i="16"/>
  <c r="E57" i="16"/>
  <c r="H54" i="16" s="1"/>
  <c r="G56" i="16"/>
  <c r="G55" i="16"/>
  <c r="G54" i="16"/>
  <c r="G53" i="16"/>
  <c r="D70" i="16"/>
  <c r="F19" i="14"/>
  <c r="F18" i="14"/>
  <c r="F17" i="14"/>
  <c r="F16" i="14"/>
  <c r="E26" i="14"/>
  <c r="H23" i="14" s="1"/>
  <c r="G25" i="14"/>
  <c r="G24" i="14"/>
  <c r="G23" i="14"/>
  <c r="G22" i="14"/>
  <c r="H29" i="14"/>
  <c r="D33" i="14"/>
  <c r="H55" i="14"/>
  <c r="E66" i="14"/>
  <c r="G65" i="14"/>
  <c r="G64" i="14"/>
  <c r="G63" i="14"/>
  <c r="G62" i="14"/>
  <c r="F13" i="13"/>
  <c r="F12" i="13"/>
  <c r="F11" i="13"/>
  <c r="F10" i="13"/>
  <c r="D82" i="13"/>
  <c r="E20" i="13"/>
  <c r="G19" i="13"/>
  <c r="G18" i="13"/>
  <c r="G17" i="13"/>
  <c r="G16" i="13"/>
  <c r="H23" i="13"/>
  <c r="C33" i="13"/>
  <c r="E33" i="13" s="1"/>
  <c r="H16" i="11"/>
  <c r="H18" i="11"/>
  <c r="F19" i="11"/>
  <c r="F18" i="11"/>
  <c r="F17" i="11"/>
  <c r="F16" i="11"/>
  <c r="E26" i="11"/>
  <c r="G25" i="11"/>
  <c r="G24" i="11"/>
  <c r="G23" i="11"/>
  <c r="G22" i="11"/>
  <c r="D79" i="11"/>
  <c r="H53" i="11"/>
  <c r="H55" i="11"/>
  <c r="F56" i="11"/>
  <c r="F55" i="11"/>
  <c r="F54" i="11"/>
  <c r="F53" i="11"/>
  <c r="C79" i="17"/>
  <c r="H28" i="28"/>
  <c r="H30" i="28"/>
  <c r="F31" i="28"/>
  <c r="F30" i="28"/>
  <c r="F29" i="28"/>
  <c r="F28" i="28"/>
  <c r="H10" i="27"/>
  <c r="H12" i="27"/>
  <c r="F13" i="27"/>
  <c r="F12" i="27"/>
  <c r="F11" i="27"/>
  <c r="F10" i="27"/>
  <c r="D82" i="27"/>
  <c r="E20" i="27"/>
  <c r="G19" i="27"/>
  <c r="G18" i="27"/>
  <c r="G17" i="27"/>
  <c r="G16" i="27"/>
  <c r="D78" i="27"/>
  <c r="D70" i="27"/>
  <c r="E43" i="27"/>
  <c r="G42" i="27"/>
  <c r="G41" i="27"/>
  <c r="G40" i="27"/>
  <c r="G39" i="27"/>
  <c r="H62" i="27"/>
  <c r="H64" i="27"/>
  <c r="F65" i="27"/>
  <c r="F64" i="27"/>
  <c r="F63" i="27"/>
  <c r="F62" i="27"/>
  <c r="C68" i="27"/>
  <c r="C79" i="27" s="1"/>
  <c r="F66" i="27"/>
  <c r="D79" i="27"/>
  <c r="H17" i="26"/>
  <c r="D78" i="26"/>
  <c r="D70" i="26"/>
  <c r="E43" i="26"/>
  <c r="G42" i="26"/>
  <c r="G41" i="26"/>
  <c r="G40" i="26"/>
  <c r="G39" i="26"/>
  <c r="D79" i="26"/>
  <c r="E50" i="26"/>
  <c r="H49" i="26" s="1"/>
  <c r="G46" i="26"/>
  <c r="G48" i="26"/>
  <c r="D83" i="26"/>
  <c r="E33" i="34"/>
  <c r="E83" i="34" s="1"/>
  <c r="D35" i="34"/>
  <c r="H41" i="34"/>
  <c r="F56" i="34"/>
  <c r="F55" i="34"/>
  <c r="F54" i="34"/>
  <c r="F53" i="34"/>
  <c r="H13" i="10"/>
  <c r="F49" i="10"/>
  <c r="F48" i="10"/>
  <c r="F47" i="10"/>
  <c r="F46" i="10"/>
  <c r="C70" i="10"/>
  <c r="C74" i="10" s="1"/>
  <c r="C93" i="10" s="1"/>
  <c r="H62" i="10"/>
  <c r="F48" i="1"/>
  <c r="F46" i="1"/>
  <c r="E32" i="6"/>
  <c r="G31" i="6"/>
  <c r="G30" i="6"/>
  <c r="G29" i="6"/>
  <c r="G28" i="6"/>
  <c r="H46" i="6"/>
  <c r="H48" i="6"/>
  <c r="F49" i="6"/>
  <c r="F48" i="6"/>
  <c r="F47" i="6"/>
  <c r="F46" i="6"/>
  <c r="E14" i="7"/>
  <c r="G13" i="7"/>
  <c r="G12" i="7"/>
  <c r="G11" i="7"/>
  <c r="G10" i="7"/>
  <c r="D33" i="7"/>
  <c r="H28" i="7"/>
  <c r="H30" i="7"/>
  <c r="F31" i="7"/>
  <c r="F30" i="7"/>
  <c r="F29" i="7"/>
  <c r="F28" i="7"/>
  <c r="H39" i="7"/>
  <c r="H41" i="7"/>
  <c r="C79" i="7"/>
  <c r="C70" i="7"/>
  <c r="C74" i="7" s="1"/>
  <c r="C93" i="7" s="1"/>
  <c r="F42" i="7"/>
  <c r="F41" i="7"/>
  <c r="F40" i="7"/>
  <c r="F39" i="7"/>
  <c r="C78" i="7"/>
  <c r="E32" i="8"/>
  <c r="H31" i="8" s="1"/>
  <c r="G28" i="8"/>
  <c r="G30" i="8"/>
  <c r="G29" i="8"/>
  <c r="H23" i="25"/>
  <c r="H31" i="25"/>
  <c r="H30" i="25"/>
  <c r="H29" i="25"/>
  <c r="H28" i="25"/>
  <c r="D79" i="24"/>
  <c r="E43" i="24"/>
  <c r="H42" i="24" s="1"/>
  <c r="G39" i="24"/>
  <c r="D78" i="24"/>
  <c r="G41" i="24"/>
  <c r="G40" i="24"/>
  <c r="E32" i="23"/>
  <c r="G31" i="23"/>
  <c r="G30" i="23"/>
  <c r="G29" i="23"/>
  <c r="G28" i="23"/>
  <c r="E78" i="133"/>
  <c r="E57" i="130"/>
  <c r="G56" i="130"/>
  <c r="G55" i="130"/>
  <c r="G54" i="130"/>
  <c r="G53" i="130"/>
  <c r="D70" i="130"/>
  <c r="H19" i="129"/>
  <c r="H18" i="129"/>
  <c r="H16" i="129"/>
  <c r="C83" i="13"/>
  <c r="D83" i="11"/>
  <c r="C83" i="27"/>
  <c r="H25" i="26"/>
  <c r="F42" i="26"/>
  <c r="H46" i="26"/>
  <c r="H62" i="26"/>
  <c r="C68" i="26"/>
  <c r="C70" i="26" s="1"/>
  <c r="C74" i="26" s="1"/>
  <c r="F66" i="26"/>
  <c r="E14" i="34"/>
  <c r="H13" i="34" s="1"/>
  <c r="G13" i="34"/>
  <c r="G12" i="34"/>
  <c r="G11" i="34"/>
  <c r="G10" i="34"/>
  <c r="H17" i="34"/>
  <c r="H42" i="34"/>
  <c r="D83" i="34"/>
  <c r="D78" i="34"/>
  <c r="H12" i="10"/>
  <c r="F25" i="10"/>
  <c r="F24" i="10"/>
  <c r="F23" i="10"/>
  <c r="F22" i="10"/>
  <c r="E32" i="10"/>
  <c r="H31" i="10" s="1"/>
  <c r="G31" i="10"/>
  <c r="G30" i="10"/>
  <c r="G29" i="10"/>
  <c r="G28" i="10"/>
  <c r="C79" i="10"/>
  <c r="E66" i="10"/>
  <c r="C33" i="1"/>
  <c r="H28" i="1"/>
  <c r="C78" i="1"/>
  <c r="C70" i="1"/>
  <c r="C74" i="1" s="1"/>
  <c r="C93" i="1" s="1"/>
  <c r="F42" i="1"/>
  <c r="F41" i="1"/>
  <c r="F40" i="1"/>
  <c r="F39" i="1"/>
  <c r="E50" i="1"/>
  <c r="G49" i="1"/>
  <c r="G48" i="1"/>
  <c r="G47" i="1"/>
  <c r="G46" i="1"/>
  <c r="H54" i="1"/>
  <c r="F65" i="1"/>
  <c r="F66" i="1"/>
  <c r="D33" i="6"/>
  <c r="H22" i="6"/>
  <c r="H63" i="6"/>
  <c r="H65" i="6"/>
  <c r="H16" i="7"/>
  <c r="H18" i="7"/>
  <c r="F19" i="7"/>
  <c r="F18" i="7"/>
  <c r="F17" i="7"/>
  <c r="F16" i="7"/>
  <c r="E26" i="7"/>
  <c r="G25" i="7"/>
  <c r="G24" i="7"/>
  <c r="G23" i="7"/>
  <c r="G22" i="7"/>
  <c r="H53" i="7"/>
  <c r="H55" i="7"/>
  <c r="F56" i="7"/>
  <c r="F55" i="7"/>
  <c r="F54" i="7"/>
  <c r="F53" i="7"/>
  <c r="H55" i="8"/>
  <c r="F53" i="8"/>
  <c r="F55" i="8"/>
  <c r="H11" i="25"/>
  <c r="E20" i="25"/>
  <c r="H19" i="25" s="1"/>
  <c r="G19" i="25"/>
  <c r="G18" i="25"/>
  <c r="G17" i="25"/>
  <c r="G16" i="25"/>
  <c r="H25" i="25"/>
  <c r="E26" i="25"/>
  <c r="G22" i="25"/>
  <c r="G24" i="25"/>
  <c r="F47" i="25"/>
  <c r="F63" i="25"/>
  <c r="E14" i="24"/>
  <c r="H11" i="24" s="1"/>
  <c r="G13" i="24"/>
  <c r="G12" i="24"/>
  <c r="G11" i="24"/>
  <c r="G10" i="24"/>
  <c r="D33" i="24"/>
  <c r="H19" i="24"/>
  <c r="H53" i="24"/>
  <c r="H55" i="24"/>
  <c r="F56" i="24"/>
  <c r="F55" i="24"/>
  <c r="F54" i="24"/>
  <c r="F53" i="24"/>
  <c r="C83" i="24"/>
  <c r="E66" i="24"/>
  <c r="G65" i="24"/>
  <c r="G64" i="24"/>
  <c r="G63" i="24"/>
  <c r="G62" i="24"/>
  <c r="D68" i="24"/>
  <c r="E68" i="24" s="1"/>
  <c r="G66" i="24"/>
  <c r="D33" i="23"/>
  <c r="D83" i="23" s="1"/>
  <c r="C81" i="23"/>
  <c r="H23" i="132"/>
  <c r="G24" i="132"/>
  <c r="E26" i="132"/>
  <c r="G22" i="132"/>
  <c r="H62" i="132"/>
  <c r="G40" i="131"/>
  <c r="E20" i="26"/>
  <c r="H23" i="26"/>
  <c r="C83" i="26"/>
  <c r="H48" i="26"/>
  <c r="H64" i="26"/>
  <c r="H19" i="34"/>
  <c r="H40" i="34"/>
  <c r="H10" i="10"/>
  <c r="F65" i="10"/>
  <c r="F64" i="10"/>
  <c r="F63" i="10"/>
  <c r="F62" i="10"/>
  <c r="H30" i="1"/>
  <c r="H56" i="1"/>
  <c r="H24" i="6"/>
  <c r="D78" i="6"/>
  <c r="D70" i="6"/>
  <c r="E43" i="6"/>
  <c r="G42" i="6"/>
  <c r="G41" i="6"/>
  <c r="G40" i="6"/>
  <c r="G39" i="6"/>
  <c r="H62" i="6"/>
  <c r="H64" i="6"/>
  <c r="F65" i="6"/>
  <c r="F64" i="6"/>
  <c r="F63" i="6"/>
  <c r="F62" i="6"/>
  <c r="C68" i="6"/>
  <c r="E68" i="6" s="1"/>
  <c r="F66" i="6"/>
  <c r="D79" i="6"/>
  <c r="C33" i="7"/>
  <c r="E66" i="7"/>
  <c r="G65" i="7"/>
  <c r="G64" i="7"/>
  <c r="G63" i="7"/>
  <c r="G62" i="7"/>
  <c r="C81" i="7"/>
  <c r="D68" i="7"/>
  <c r="E68" i="7" s="1"/>
  <c r="G66" i="7"/>
  <c r="F19" i="8"/>
  <c r="F18" i="8"/>
  <c r="F17" i="8"/>
  <c r="F16" i="8"/>
  <c r="H29" i="8"/>
  <c r="H16" i="25"/>
  <c r="H48" i="25"/>
  <c r="F46" i="25"/>
  <c r="F48" i="25"/>
  <c r="E57" i="25"/>
  <c r="G56" i="25"/>
  <c r="G55" i="25"/>
  <c r="G54" i="25"/>
  <c r="G53" i="25"/>
  <c r="H64" i="25"/>
  <c r="C68" i="25"/>
  <c r="C78" i="25" s="1"/>
  <c r="F66" i="25"/>
  <c r="F62" i="25"/>
  <c r="F64" i="25"/>
  <c r="H12" i="24"/>
  <c r="H25" i="24"/>
  <c r="H24" i="24"/>
  <c r="H23" i="24"/>
  <c r="H22" i="24"/>
  <c r="H40" i="24"/>
  <c r="H17" i="131"/>
  <c r="G41" i="131"/>
  <c r="E43" i="131"/>
  <c r="G39" i="131"/>
  <c r="F53" i="129"/>
  <c r="F55" i="129"/>
  <c r="F56" i="129"/>
  <c r="F54" i="129"/>
  <c r="C79" i="129"/>
  <c r="E68" i="129"/>
  <c r="D70" i="129"/>
  <c r="D78" i="129"/>
  <c r="E26" i="126"/>
  <c r="G25" i="126"/>
  <c r="G24" i="126"/>
  <c r="G23" i="126"/>
  <c r="G22" i="126"/>
  <c r="D33" i="126"/>
  <c r="C83" i="6"/>
  <c r="D79" i="7"/>
  <c r="D83" i="7"/>
  <c r="C33" i="8"/>
  <c r="C83" i="8" s="1"/>
  <c r="H28" i="8"/>
  <c r="C78" i="8"/>
  <c r="C70" i="8"/>
  <c r="C74" i="8" s="1"/>
  <c r="C93" i="8" s="1"/>
  <c r="F42" i="8"/>
  <c r="F41" i="8"/>
  <c r="F40" i="8"/>
  <c r="F39" i="8"/>
  <c r="E50" i="8"/>
  <c r="H49" i="8" s="1"/>
  <c r="G49" i="8"/>
  <c r="G48" i="8"/>
  <c r="G47" i="8"/>
  <c r="G46" i="8"/>
  <c r="H54" i="8"/>
  <c r="F65" i="8"/>
  <c r="F66" i="8"/>
  <c r="D33" i="25"/>
  <c r="G66" i="25" s="1"/>
  <c r="H22" i="25"/>
  <c r="D78" i="25"/>
  <c r="D70" i="25"/>
  <c r="E43" i="25"/>
  <c r="H39" i="25" s="1"/>
  <c r="G42" i="25"/>
  <c r="G41" i="25"/>
  <c r="G40" i="25"/>
  <c r="G39" i="25"/>
  <c r="H47" i="25"/>
  <c r="H63" i="25"/>
  <c r="G65" i="25"/>
  <c r="D83" i="25"/>
  <c r="H18" i="24"/>
  <c r="F31" i="24"/>
  <c r="F30" i="24"/>
  <c r="F29" i="24"/>
  <c r="F28" i="24"/>
  <c r="H39" i="24"/>
  <c r="C78" i="24"/>
  <c r="C70" i="24"/>
  <c r="C74" i="24" s="1"/>
  <c r="C93" i="24" s="1"/>
  <c r="E50" i="24"/>
  <c r="G49" i="24"/>
  <c r="G48" i="24"/>
  <c r="G47" i="24"/>
  <c r="G46" i="24"/>
  <c r="H11" i="23"/>
  <c r="H13" i="23"/>
  <c r="E14" i="23"/>
  <c r="H63" i="23"/>
  <c r="H65" i="23"/>
  <c r="H16" i="133"/>
  <c r="H18" i="133"/>
  <c r="F19" i="133"/>
  <c r="F18" i="133"/>
  <c r="F17" i="133"/>
  <c r="F16" i="133"/>
  <c r="E26" i="133"/>
  <c r="G25" i="133"/>
  <c r="G24" i="133"/>
  <c r="G23" i="133"/>
  <c r="G22" i="133"/>
  <c r="H53" i="133"/>
  <c r="H55" i="133"/>
  <c r="F56" i="133"/>
  <c r="F55" i="133"/>
  <c r="F54" i="133"/>
  <c r="F53" i="133"/>
  <c r="F13" i="132"/>
  <c r="F12" i="132"/>
  <c r="F11" i="132"/>
  <c r="F10" i="132"/>
  <c r="C33" i="132"/>
  <c r="H18" i="132"/>
  <c r="H31" i="132"/>
  <c r="H30" i="132"/>
  <c r="H29" i="132"/>
  <c r="H28" i="132"/>
  <c r="C79" i="132"/>
  <c r="F39" i="132"/>
  <c r="C78" i="132"/>
  <c r="F41" i="132"/>
  <c r="F48" i="132"/>
  <c r="F46" i="132"/>
  <c r="E57" i="132"/>
  <c r="G56" i="132"/>
  <c r="G55" i="132"/>
  <c r="G54" i="132"/>
  <c r="G53" i="132"/>
  <c r="H64" i="132"/>
  <c r="H42" i="131"/>
  <c r="H12" i="130"/>
  <c r="F10" i="130"/>
  <c r="F12" i="130"/>
  <c r="F30" i="130"/>
  <c r="F31" i="130"/>
  <c r="F29" i="130"/>
  <c r="F28" i="130"/>
  <c r="D78" i="130"/>
  <c r="E43" i="130"/>
  <c r="G42" i="130"/>
  <c r="G41" i="130"/>
  <c r="G40" i="130"/>
  <c r="G39" i="130"/>
  <c r="D79" i="130"/>
  <c r="H29" i="129"/>
  <c r="H55" i="129"/>
  <c r="C33" i="128"/>
  <c r="E57" i="128"/>
  <c r="G56" i="128"/>
  <c r="G55" i="128"/>
  <c r="G54" i="128"/>
  <c r="G53" i="128"/>
  <c r="H28" i="127"/>
  <c r="H30" i="127"/>
  <c r="F31" i="127"/>
  <c r="F30" i="127"/>
  <c r="F29" i="127"/>
  <c r="F28" i="127"/>
  <c r="H39" i="127"/>
  <c r="H30" i="8"/>
  <c r="H56" i="8"/>
  <c r="H24" i="25"/>
  <c r="H49" i="25"/>
  <c r="H65" i="25"/>
  <c r="C81" i="25"/>
  <c r="H16" i="24"/>
  <c r="C82" i="24"/>
  <c r="H41" i="24"/>
  <c r="H10" i="23"/>
  <c r="H12" i="23"/>
  <c r="F13" i="23"/>
  <c r="F12" i="23"/>
  <c r="F11" i="23"/>
  <c r="F10" i="23"/>
  <c r="E20" i="23"/>
  <c r="G19" i="23"/>
  <c r="G18" i="23"/>
  <c r="G17" i="23"/>
  <c r="G16" i="23"/>
  <c r="D78" i="23"/>
  <c r="D70" i="23"/>
  <c r="E43" i="23"/>
  <c r="G42" i="23"/>
  <c r="G41" i="23"/>
  <c r="G40" i="23"/>
  <c r="G39" i="23"/>
  <c r="H62" i="23"/>
  <c r="H64" i="23"/>
  <c r="C68" i="23"/>
  <c r="C79" i="23" s="1"/>
  <c r="F66" i="23"/>
  <c r="F65" i="23"/>
  <c r="F64" i="23"/>
  <c r="F63" i="23"/>
  <c r="F62" i="23"/>
  <c r="D79" i="23"/>
  <c r="C33" i="133"/>
  <c r="D68" i="133"/>
  <c r="E68" i="133" s="1"/>
  <c r="G66" i="133"/>
  <c r="E66" i="133"/>
  <c r="G65" i="133"/>
  <c r="G64" i="133"/>
  <c r="G63" i="133"/>
  <c r="G62" i="133"/>
  <c r="E20" i="132"/>
  <c r="G19" i="132"/>
  <c r="G18" i="132"/>
  <c r="G17" i="132"/>
  <c r="G16" i="132"/>
  <c r="H25" i="132"/>
  <c r="H42" i="132"/>
  <c r="E68" i="132"/>
  <c r="D79" i="132"/>
  <c r="E14" i="131"/>
  <c r="H12" i="131" s="1"/>
  <c r="G13" i="131"/>
  <c r="G12" i="131"/>
  <c r="G11" i="131"/>
  <c r="G10" i="131"/>
  <c r="D33" i="131"/>
  <c r="E20" i="131"/>
  <c r="G16" i="131"/>
  <c r="G18" i="131"/>
  <c r="C77" i="131"/>
  <c r="F66" i="131"/>
  <c r="C35" i="131"/>
  <c r="C80" i="131" s="1"/>
  <c r="H49" i="131"/>
  <c r="H48" i="131"/>
  <c r="H47" i="131"/>
  <c r="H46" i="131"/>
  <c r="C83" i="130"/>
  <c r="C35" i="130"/>
  <c r="C77" i="130"/>
  <c r="F66" i="130"/>
  <c r="F19" i="129"/>
  <c r="F18" i="129"/>
  <c r="F17" i="129"/>
  <c r="F16" i="129"/>
  <c r="E32" i="128"/>
  <c r="G31" i="128"/>
  <c r="G30" i="128"/>
  <c r="G29" i="128"/>
  <c r="G28" i="128"/>
  <c r="D79" i="133"/>
  <c r="H24" i="132"/>
  <c r="H49" i="132"/>
  <c r="H65" i="132"/>
  <c r="C81" i="132"/>
  <c r="H16" i="131"/>
  <c r="H41" i="131"/>
  <c r="F42" i="131"/>
  <c r="F56" i="131"/>
  <c r="F55" i="131"/>
  <c r="F54" i="131"/>
  <c r="F53" i="131"/>
  <c r="C79" i="131"/>
  <c r="C83" i="131"/>
  <c r="H11" i="130"/>
  <c r="H22" i="130"/>
  <c r="H24" i="130"/>
  <c r="F25" i="130"/>
  <c r="F24" i="130"/>
  <c r="F23" i="130"/>
  <c r="F22" i="130"/>
  <c r="F49" i="130"/>
  <c r="F48" i="130"/>
  <c r="F47" i="130"/>
  <c r="F46" i="130"/>
  <c r="C70" i="130"/>
  <c r="C74" i="130" s="1"/>
  <c r="C93" i="130" s="1"/>
  <c r="H62" i="130"/>
  <c r="F48" i="129"/>
  <c r="F46" i="129"/>
  <c r="D33" i="128"/>
  <c r="G47" i="127"/>
  <c r="G63" i="127"/>
  <c r="H16" i="126"/>
  <c r="H18" i="126"/>
  <c r="F19" i="126"/>
  <c r="F18" i="126"/>
  <c r="F17" i="126"/>
  <c r="F16" i="126"/>
  <c r="D33" i="132"/>
  <c r="H22" i="132"/>
  <c r="D78" i="132"/>
  <c r="D70" i="132"/>
  <c r="E43" i="132"/>
  <c r="G42" i="132"/>
  <c r="G41" i="132"/>
  <c r="G40" i="132"/>
  <c r="G39" i="132"/>
  <c r="H47" i="132"/>
  <c r="H63" i="132"/>
  <c r="D83" i="132"/>
  <c r="H18" i="131"/>
  <c r="F31" i="131"/>
  <c r="F30" i="131"/>
  <c r="F29" i="131"/>
  <c r="F28" i="131"/>
  <c r="H39" i="131"/>
  <c r="D68" i="131"/>
  <c r="D70" i="131" s="1"/>
  <c r="H13" i="130"/>
  <c r="D33" i="130"/>
  <c r="E68" i="130"/>
  <c r="E14" i="129"/>
  <c r="G13" i="129"/>
  <c r="G12" i="129"/>
  <c r="G11" i="129"/>
  <c r="G10" i="129"/>
  <c r="H17" i="129"/>
  <c r="E26" i="129"/>
  <c r="H24" i="129" s="1"/>
  <c r="G25" i="129"/>
  <c r="G24" i="129"/>
  <c r="G23" i="129"/>
  <c r="G22" i="129"/>
  <c r="E32" i="129"/>
  <c r="H31" i="129" s="1"/>
  <c r="G28" i="129"/>
  <c r="G30" i="129"/>
  <c r="D79" i="129"/>
  <c r="H53" i="129"/>
  <c r="E66" i="129"/>
  <c r="G65" i="129"/>
  <c r="G64" i="129"/>
  <c r="G63" i="129"/>
  <c r="G62" i="129"/>
  <c r="H47" i="127"/>
  <c r="G48" i="127"/>
  <c r="E50" i="127"/>
  <c r="H48" i="127" s="1"/>
  <c r="G46" i="127"/>
  <c r="C81" i="127"/>
  <c r="G64" i="127"/>
  <c r="D68" i="127"/>
  <c r="E66" i="127"/>
  <c r="G62" i="127"/>
  <c r="G66" i="127"/>
  <c r="C35" i="126"/>
  <c r="C80" i="126" s="1"/>
  <c r="F66" i="126"/>
  <c r="E32" i="130"/>
  <c r="H29" i="130" s="1"/>
  <c r="G31" i="130"/>
  <c r="G30" i="130"/>
  <c r="G29" i="130"/>
  <c r="C79" i="130"/>
  <c r="E66" i="130"/>
  <c r="H63" i="130" s="1"/>
  <c r="C33" i="129"/>
  <c r="H28" i="129"/>
  <c r="C78" i="129"/>
  <c r="C70" i="129"/>
  <c r="C74" i="129" s="1"/>
  <c r="C93" i="129" s="1"/>
  <c r="F42" i="129"/>
  <c r="F41" i="129"/>
  <c r="F40" i="129"/>
  <c r="F39" i="129"/>
  <c r="D83" i="129"/>
  <c r="E50" i="129"/>
  <c r="G49" i="129"/>
  <c r="G48" i="129"/>
  <c r="G47" i="129"/>
  <c r="G46" i="129"/>
  <c r="H54" i="129"/>
  <c r="F65" i="129"/>
  <c r="F66" i="129"/>
  <c r="E14" i="128"/>
  <c r="H10" i="128" s="1"/>
  <c r="H63" i="128"/>
  <c r="H65" i="128"/>
  <c r="H16" i="127"/>
  <c r="H18" i="127"/>
  <c r="F19" i="127"/>
  <c r="F18" i="127"/>
  <c r="F17" i="127"/>
  <c r="F16" i="127"/>
  <c r="E26" i="127"/>
  <c r="G25" i="127"/>
  <c r="G24" i="127"/>
  <c r="G23" i="127"/>
  <c r="G22" i="127"/>
  <c r="D70" i="127"/>
  <c r="E43" i="127"/>
  <c r="H41" i="127" s="1"/>
  <c r="G42" i="127"/>
  <c r="D83" i="127"/>
  <c r="H49" i="127"/>
  <c r="H65" i="127"/>
  <c r="C83" i="126"/>
  <c r="H56" i="126"/>
  <c r="E57" i="126"/>
  <c r="H54" i="126" s="1"/>
  <c r="H22" i="125"/>
  <c r="H24" i="125"/>
  <c r="F25" i="125"/>
  <c r="F24" i="125"/>
  <c r="F23" i="125"/>
  <c r="F22" i="125"/>
  <c r="C33" i="125"/>
  <c r="C83" i="125"/>
  <c r="H47" i="125"/>
  <c r="H49" i="125"/>
  <c r="E57" i="125"/>
  <c r="G56" i="125"/>
  <c r="G55" i="125"/>
  <c r="G54" i="125"/>
  <c r="G53" i="125"/>
  <c r="F65" i="130"/>
  <c r="F64" i="130"/>
  <c r="F63" i="130"/>
  <c r="F62" i="130"/>
  <c r="H56" i="129"/>
  <c r="F13" i="128"/>
  <c r="F12" i="128"/>
  <c r="F11" i="128"/>
  <c r="F10" i="128"/>
  <c r="E20" i="128"/>
  <c r="G19" i="128"/>
  <c r="G18" i="128"/>
  <c r="G17" i="128"/>
  <c r="G16" i="128"/>
  <c r="D78" i="128"/>
  <c r="D70" i="128"/>
  <c r="E43" i="128"/>
  <c r="G42" i="128"/>
  <c r="G41" i="128"/>
  <c r="G40" i="128"/>
  <c r="G39" i="128"/>
  <c r="H62" i="128"/>
  <c r="H64" i="128"/>
  <c r="F65" i="128"/>
  <c r="F64" i="128"/>
  <c r="F63" i="128"/>
  <c r="F62" i="128"/>
  <c r="C68" i="128"/>
  <c r="C79" i="128" s="1"/>
  <c r="F66" i="128"/>
  <c r="D79" i="128"/>
  <c r="C33" i="127"/>
  <c r="H40" i="127"/>
  <c r="H56" i="127"/>
  <c r="H55" i="127"/>
  <c r="H54" i="127"/>
  <c r="H53" i="127"/>
  <c r="H53" i="126"/>
  <c r="H55" i="126"/>
  <c r="F56" i="126"/>
  <c r="F55" i="126"/>
  <c r="F54" i="126"/>
  <c r="F53" i="126"/>
  <c r="E66" i="126"/>
  <c r="G65" i="126"/>
  <c r="G64" i="126"/>
  <c r="G63" i="126"/>
  <c r="G62" i="126"/>
  <c r="D68" i="126"/>
  <c r="G66" i="126"/>
  <c r="D80" i="125"/>
  <c r="E32" i="125"/>
  <c r="G31" i="125"/>
  <c r="G30" i="125"/>
  <c r="G29" i="125"/>
  <c r="G28" i="125"/>
  <c r="H46" i="125"/>
  <c r="H48" i="125"/>
  <c r="F49" i="125"/>
  <c r="F48" i="125"/>
  <c r="F47" i="125"/>
  <c r="F46" i="125"/>
  <c r="C70" i="125"/>
  <c r="C74" i="125" s="1"/>
  <c r="C93" i="125" s="1"/>
  <c r="G66" i="125"/>
  <c r="D83" i="125"/>
  <c r="C83" i="128"/>
  <c r="C83" i="127"/>
  <c r="F49" i="127"/>
  <c r="H64" i="127"/>
  <c r="H28" i="126"/>
  <c r="H30" i="126"/>
  <c r="F31" i="126"/>
  <c r="F30" i="126"/>
  <c r="F29" i="126"/>
  <c r="F28" i="126"/>
  <c r="H40" i="126"/>
  <c r="E43" i="126"/>
  <c r="H39" i="126" s="1"/>
  <c r="H10" i="125"/>
  <c r="H12" i="125"/>
  <c r="F13" i="125"/>
  <c r="F12" i="125"/>
  <c r="F11" i="125"/>
  <c r="F10" i="125"/>
  <c r="E20" i="125"/>
  <c r="G19" i="125"/>
  <c r="G18" i="125"/>
  <c r="G17" i="125"/>
  <c r="G16" i="125"/>
  <c r="D82" i="125"/>
  <c r="D78" i="125"/>
  <c r="D70" i="125"/>
  <c r="E43" i="125"/>
  <c r="G42" i="125"/>
  <c r="G41" i="125"/>
  <c r="G40" i="125"/>
  <c r="G39" i="125"/>
  <c r="C68" i="125"/>
  <c r="E68" i="125" s="1"/>
  <c r="F66" i="125"/>
  <c r="F65" i="125"/>
  <c r="F64" i="125"/>
  <c r="F63" i="125"/>
  <c r="F62" i="125"/>
  <c r="D79" i="125"/>
  <c r="H46" i="127"/>
  <c r="H62" i="127"/>
  <c r="C68" i="127"/>
  <c r="C78" i="127" s="1"/>
  <c r="F66" i="127"/>
  <c r="E14" i="126"/>
  <c r="G13" i="126"/>
  <c r="G12" i="126"/>
  <c r="G11" i="126"/>
  <c r="G10" i="126"/>
  <c r="H41" i="126"/>
  <c r="C78" i="126"/>
  <c r="C70" i="126"/>
  <c r="C74" i="126" s="1"/>
  <c r="C93" i="126" s="1"/>
  <c r="F42" i="126"/>
  <c r="F41" i="126"/>
  <c r="F40" i="126"/>
  <c r="F39" i="126"/>
  <c r="E50" i="126"/>
  <c r="G49" i="126"/>
  <c r="G48" i="126"/>
  <c r="G47" i="126"/>
  <c r="G46" i="126"/>
  <c r="D78" i="126"/>
  <c r="D83" i="126"/>
  <c r="C79" i="125"/>
  <c r="U68" i="9"/>
  <c r="L52" i="9"/>
  <c r="M52" i="9"/>
  <c r="N52" i="9"/>
  <c r="O52" i="9"/>
  <c r="P52" i="9"/>
  <c r="Q52" i="9"/>
  <c r="R52" i="9"/>
  <c r="S52" i="9"/>
  <c r="T52" i="9"/>
  <c r="L139" i="9"/>
  <c r="T142" i="9"/>
  <c r="M134" i="9"/>
  <c r="M135" i="9"/>
  <c r="Q95" i="9"/>
  <c r="Q90" i="9"/>
  <c r="O133" i="9"/>
  <c r="S144" i="9"/>
  <c r="S95" i="9"/>
  <c r="N138" i="9"/>
  <c r="N89" i="9"/>
  <c r="R89" i="9"/>
  <c r="R92" i="9"/>
  <c r="Q43" i="9"/>
  <c r="L134" i="9"/>
  <c r="L135" i="9"/>
  <c r="T145" i="9"/>
  <c r="T89" i="9"/>
  <c r="M138" i="9"/>
  <c r="M136" i="9"/>
  <c r="Q133" i="9"/>
  <c r="O138" i="9"/>
  <c r="T137" i="9"/>
  <c r="M139" i="9"/>
  <c r="Q89" i="9"/>
  <c r="O134" i="9"/>
  <c r="S141" i="9"/>
  <c r="N141" i="9"/>
  <c r="R67" i="9"/>
  <c r="R94" i="9"/>
  <c r="R32" i="9"/>
  <c r="L138" i="9"/>
  <c r="T97" i="9"/>
  <c r="O136" i="9"/>
  <c r="S139" i="9"/>
  <c r="N145" i="9"/>
  <c r="N90" i="9"/>
  <c r="R130" i="9"/>
  <c r="R37" i="9"/>
  <c r="L141" i="9"/>
  <c r="T140" i="9"/>
  <c r="T96" i="9"/>
  <c r="Q143" i="9"/>
  <c r="M93" i="9"/>
  <c r="S138" i="9"/>
  <c r="N133" i="9"/>
  <c r="R88" i="9"/>
  <c r="T92" i="9"/>
  <c r="O90" i="9"/>
  <c r="N92" i="9"/>
  <c r="O29" i="9"/>
  <c r="Q144" i="9"/>
  <c r="S133" i="9"/>
  <c r="R138" i="9"/>
  <c r="R33" i="9"/>
  <c r="Q94" i="9"/>
  <c r="S92" i="9"/>
  <c r="R129" i="9"/>
  <c r="L140" i="9"/>
  <c r="T114" i="9"/>
  <c r="Q87" i="9"/>
  <c r="O97" i="9"/>
  <c r="S140" i="9"/>
  <c r="N134" i="9"/>
  <c r="R143" i="9"/>
  <c r="L97" i="9"/>
  <c r="L90" i="9"/>
  <c r="M133" i="9"/>
  <c r="Q98" i="9"/>
  <c r="T91" i="9"/>
  <c r="M92" i="9"/>
  <c r="O94" i="9"/>
  <c r="N136" i="9"/>
  <c r="R141" i="9"/>
  <c r="T88" i="9"/>
  <c r="S134" i="9"/>
  <c r="R114" i="9"/>
  <c r="T115" i="9"/>
  <c r="T133" i="9"/>
  <c r="M144" i="9"/>
  <c r="Q138" i="9"/>
  <c r="O28" i="9"/>
  <c r="M143" i="9"/>
  <c r="N96" i="9"/>
  <c r="S93" i="9"/>
  <c r="R115" i="9"/>
  <c r="S96" i="9"/>
  <c r="R98" i="9"/>
  <c r="T139" i="9"/>
  <c r="T94" i="9"/>
  <c r="Q139" i="9"/>
  <c r="O135" i="9"/>
  <c r="S87" i="9"/>
  <c r="N98" i="9"/>
  <c r="R140" i="9"/>
  <c r="P32" i="9"/>
  <c r="L96" i="9"/>
  <c r="M95" i="9"/>
  <c r="Q88" i="9"/>
  <c r="M137" i="9"/>
  <c r="Q92" i="9"/>
  <c r="O89" i="9"/>
  <c r="R139" i="9"/>
  <c r="P29" i="9"/>
  <c r="T144" i="9"/>
  <c r="O87" i="9"/>
  <c r="N135" i="9"/>
  <c r="P41" i="9"/>
  <c r="T95" i="9"/>
  <c r="Q141" i="9"/>
  <c r="O91" i="9"/>
  <c r="R95" i="9"/>
  <c r="Q91" i="9"/>
  <c r="P96" i="9"/>
  <c r="N139" i="9"/>
  <c r="T141" i="9"/>
  <c r="N137" i="9"/>
  <c r="L91" i="9"/>
  <c r="T136" i="9"/>
  <c r="T90" i="9"/>
  <c r="M142" i="9"/>
  <c r="Q137" i="9"/>
  <c r="Q136" i="9"/>
  <c r="O145" i="9"/>
  <c r="O88" i="9"/>
  <c r="S115" i="9"/>
  <c r="N142" i="9"/>
  <c r="N93" i="9"/>
  <c r="R97" i="9"/>
  <c r="R128" i="9"/>
  <c r="O42" i="9"/>
  <c r="L136" i="9"/>
  <c r="L142" i="9"/>
  <c r="T135" i="9"/>
  <c r="T93" i="9"/>
  <c r="M87" i="9"/>
  <c r="M88" i="9"/>
  <c r="Q135" i="9"/>
  <c r="Q96" i="9"/>
  <c r="T143" i="9"/>
  <c r="M91" i="9"/>
  <c r="Q134" i="9"/>
  <c r="O140" i="9"/>
  <c r="O37" i="9"/>
  <c r="S90" i="9"/>
  <c r="N91" i="9"/>
  <c r="R133" i="9"/>
  <c r="O43" i="9"/>
  <c r="L95" i="9"/>
  <c r="T134" i="9"/>
  <c r="O143" i="9"/>
  <c r="S145" i="9"/>
  <c r="S89" i="9"/>
  <c r="N95" i="9"/>
  <c r="R135" i="9"/>
  <c r="Q32" i="9"/>
  <c r="R65" i="9"/>
  <c r="L94" i="9"/>
  <c r="T87" i="9"/>
  <c r="Q97" i="9"/>
  <c r="L133" i="9"/>
  <c r="O96" i="9"/>
  <c r="N144" i="9"/>
  <c r="R144" i="9"/>
  <c r="L88" i="9"/>
  <c r="O144" i="9"/>
  <c r="N143" i="9"/>
  <c r="R136" i="9"/>
  <c r="M94" i="9"/>
  <c r="S143" i="9"/>
  <c r="N88" i="9"/>
  <c r="Q29" i="9"/>
  <c r="M141" i="9"/>
  <c r="S142" i="9"/>
  <c r="N87" i="9"/>
  <c r="O32" i="9"/>
  <c r="L92" i="9"/>
  <c r="M97" i="9"/>
  <c r="M90" i="9"/>
  <c r="O142" i="9"/>
  <c r="S91" i="9"/>
  <c r="R66" i="9"/>
  <c r="R145" i="9"/>
  <c r="Q28" i="9"/>
  <c r="T138" i="9"/>
  <c r="M145" i="9"/>
  <c r="Q142" i="9"/>
  <c r="B65" i="9"/>
  <c r="Q140" i="9"/>
  <c r="S135" i="9"/>
  <c r="R91" i="9"/>
  <c r="R43" i="9"/>
  <c r="L98" i="9"/>
  <c r="O93" i="9"/>
  <c r="N140" i="9"/>
  <c r="R90" i="9"/>
  <c r="L93" i="9"/>
  <c r="Q31" i="9"/>
  <c r="S114" i="9"/>
  <c r="N94" i="9"/>
  <c r="S137" i="9"/>
  <c r="R42" i="9"/>
  <c r="O141" i="9"/>
  <c r="L87" i="9"/>
  <c r="O137" i="9"/>
  <c r="L137" i="9"/>
  <c r="M89" i="9"/>
  <c r="M140" i="9"/>
  <c r="O92" i="9"/>
  <c r="S136" i="9"/>
  <c r="R134" i="9"/>
  <c r="P31" i="9"/>
  <c r="L89" i="9"/>
  <c r="T98" i="9"/>
  <c r="M98" i="9"/>
  <c r="Q93" i="9"/>
  <c r="L144" i="9"/>
  <c r="M96" i="9"/>
  <c r="S97" i="9"/>
  <c r="N97" i="9"/>
  <c r="L145" i="9"/>
  <c r="Q145" i="9"/>
  <c r="S94" i="9"/>
  <c r="R87" i="9"/>
  <c r="R137" i="9"/>
  <c r="L143" i="9"/>
  <c r="O139" i="9"/>
  <c r="S88" i="9"/>
  <c r="P28" i="9"/>
  <c r="S98" i="9"/>
  <c r="R93" i="9"/>
  <c r="O98" i="9"/>
  <c r="R31" i="9"/>
  <c r="O95" i="9"/>
  <c r="Q42" i="9"/>
  <c r="R54" i="9" l="1"/>
  <c r="R117" i="9"/>
  <c r="R11" i="9" s="1"/>
  <c r="N117" i="9"/>
  <c r="N11" i="9" s="1"/>
  <c r="O117" i="9"/>
  <c r="O11" i="9" s="1"/>
  <c r="Q117" i="9"/>
  <c r="Q11" i="9" s="1"/>
  <c r="R102" i="9"/>
  <c r="R10" i="9" s="1"/>
  <c r="O102" i="9"/>
  <c r="O10" i="9" s="1"/>
  <c r="Q102" i="9"/>
  <c r="Q10" i="9" s="1"/>
  <c r="N102" i="9"/>
  <c r="N10" i="9" s="1"/>
  <c r="R70" i="9"/>
  <c r="R5" i="9" s="1"/>
  <c r="N70" i="9"/>
  <c r="N5" i="9" s="1"/>
  <c r="O70" i="9"/>
  <c r="O5" i="9" s="1"/>
  <c r="Q70" i="9"/>
  <c r="Q5" i="9" s="1"/>
  <c r="O54" i="9"/>
  <c r="N54" i="9"/>
  <c r="N4" i="9" s="1"/>
  <c r="Q54" i="9"/>
  <c r="P54" i="9"/>
  <c r="B80" i="9"/>
  <c r="B112" i="9" s="1"/>
  <c r="B127" i="9" s="1"/>
  <c r="R100" i="9"/>
  <c r="R84" i="9"/>
  <c r="R131" i="9"/>
  <c r="R146" i="9"/>
  <c r="N84" i="9"/>
  <c r="N100" i="9"/>
  <c r="N131" i="9"/>
  <c r="S100" i="9"/>
  <c r="S146" i="9"/>
  <c r="O84" i="9"/>
  <c r="O100" i="9"/>
  <c r="O131" i="9"/>
  <c r="Q100" i="9"/>
  <c r="Q84" i="9"/>
  <c r="Q131" i="9"/>
  <c r="Q146" i="9"/>
  <c r="M100" i="9"/>
  <c r="M84" i="9"/>
  <c r="M131" i="9"/>
  <c r="T100" i="9"/>
  <c r="T146" i="9"/>
  <c r="L100" i="9"/>
  <c r="L84" i="9"/>
  <c r="L131" i="9"/>
  <c r="C77" i="67"/>
  <c r="C35" i="67"/>
  <c r="E83" i="71"/>
  <c r="E79" i="71"/>
  <c r="E78" i="71"/>
  <c r="H41" i="71"/>
  <c r="H40" i="71"/>
  <c r="H39" i="71"/>
  <c r="H42" i="71"/>
  <c r="H65" i="72"/>
  <c r="C81" i="72"/>
  <c r="H63" i="72"/>
  <c r="H62" i="72"/>
  <c r="H64" i="72"/>
  <c r="H47" i="67"/>
  <c r="H47" i="71"/>
  <c r="H31" i="71"/>
  <c r="H30" i="71"/>
  <c r="H29" i="71"/>
  <c r="H28" i="71"/>
  <c r="E70" i="72"/>
  <c r="D74" i="72"/>
  <c r="D74" i="73"/>
  <c r="E70" i="73"/>
  <c r="H55" i="71"/>
  <c r="C82" i="73"/>
  <c r="C80" i="73"/>
  <c r="C79" i="74"/>
  <c r="D83" i="75"/>
  <c r="H47" i="77"/>
  <c r="H48" i="77"/>
  <c r="H46" i="77"/>
  <c r="H49" i="77"/>
  <c r="C35" i="77"/>
  <c r="F66" i="77"/>
  <c r="C83" i="77"/>
  <c r="C77" i="77"/>
  <c r="H53" i="76"/>
  <c r="H54" i="76"/>
  <c r="H56" i="76"/>
  <c r="H55" i="76"/>
  <c r="E68" i="77"/>
  <c r="E79" i="77" s="1"/>
  <c r="D70" i="77"/>
  <c r="H40" i="67"/>
  <c r="H30" i="72"/>
  <c r="E78" i="74"/>
  <c r="H41" i="74"/>
  <c r="H42" i="74"/>
  <c r="H40" i="74"/>
  <c r="H39" i="74"/>
  <c r="H63" i="71"/>
  <c r="E79" i="76"/>
  <c r="H42" i="76"/>
  <c r="H39" i="76"/>
  <c r="E78" i="76"/>
  <c r="H41" i="76"/>
  <c r="H40" i="76"/>
  <c r="D80" i="73"/>
  <c r="E35" i="73"/>
  <c r="E80" i="73" s="1"/>
  <c r="C78" i="74"/>
  <c r="H19" i="76"/>
  <c r="H16" i="76"/>
  <c r="H18" i="76"/>
  <c r="H17" i="76"/>
  <c r="H10" i="76"/>
  <c r="H62" i="76"/>
  <c r="D70" i="84"/>
  <c r="C81" i="86"/>
  <c r="H55" i="86"/>
  <c r="E68" i="74"/>
  <c r="E79" i="74" s="1"/>
  <c r="H49" i="81"/>
  <c r="H46" i="81"/>
  <c r="H18" i="83"/>
  <c r="D79" i="84"/>
  <c r="H41" i="84"/>
  <c r="D70" i="79"/>
  <c r="H66" i="80"/>
  <c r="C79" i="86"/>
  <c r="C70" i="86"/>
  <c r="C74" i="86" s="1"/>
  <c r="H22" i="86"/>
  <c r="H64" i="79"/>
  <c r="H64" i="80"/>
  <c r="H63" i="81"/>
  <c r="C81" i="81"/>
  <c r="H64" i="81"/>
  <c r="H11" i="83"/>
  <c r="H65" i="81"/>
  <c r="D74" i="67"/>
  <c r="E70" i="67"/>
  <c r="C35" i="72"/>
  <c r="C77" i="72"/>
  <c r="F66" i="72"/>
  <c r="E70" i="75"/>
  <c r="D74" i="75"/>
  <c r="D77" i="75" s="1"/>
  <c r="E33" i="75"/>
  <c r="D35" i="75"/>
  <c r="H48" i="72"/>
  <c r="H46" i="72"/>
  <c r="H47" i="72"/>
  <c r="H49" i="72"/>
  <c r="H55" i="73"/>
  <c r="H53" i="73"/>
  <c r="H54" i="73"/>
  <c r="H56" i="73"/>
  <c r="H46" i="75"/>
  <c r="H47" i="75"/>
  <c r="H49" i="75"/>
  <c r="H48" i="75"/>
  <c r="H10" i="75"/>
  <c r="H11" i="75"/>
  <c r="H13" i="75"/>
  <c r="H12" i="75"/>
  <c r="H62" i="77"/>
  <c r="H63" i="77"/>
  <c r="H65" i="77"/>
  <c r="H64" i="77"/>
  <c r="H28" i="72"/>
  <c r="H30" i="73"/>
  <c r="H28" i="73"/>
  <c r="H31" i="73"/>
  <c r="H29" i="73"/>
  <c r="D74" i="74"/>
  <c r="E70" i="74"/>
  <c r="D74" i="76"/>
  <c r="E70" i="76"/>
  <c r="E78" i="78"/>
  <c r="E79" i="78"/>
  <c r="C77" i="78"/>
  <c r="F66" i="78"/>
  <c r="C35" i="78"/>
  <c r="H10" i="79"/>
  <c r="H11" i="79"/>
  <c r="D74" i="81"/>
  <c r="E70" i="81"/>
  <c r="H53" i="83"/>
  <c r="H54" i="83"/>
  <c r="E78" i="83"/>
  <c r="E79" i="83"/>
  <c r="C77" i="84"/>
  <c r="C35" i="84"/>
  <c r="D74" i="86"/>
  <c r="E70" i="86"/>
  <c r="D35" i="74"/>
  <c r="G66" i="74"/>
  <c r="E33" i="74"/>
  <c r="D83" i="74"/>
  <c r="D77" i="74"/>
  <c r="H25" i="81"/>
  <c r="H22" i="81"/>
  <c r="D35" i="86"/>
  <c r="G66" i="86"/>
  <c r="D77" i="86"/>
  <c r="E33" i="86"/>
  <c r="H31" i="74"/>
  <c r="H28" i="74"/>
  <c r="H30" i="74"/>
  <c r="H29" i="74"/>
  <c r="D83" i="86"/>
  <c r="F66" i="67"/>
  <c r="H46" i="67"/>
  <c r="H48" i="71"/>
  <c r="C35" i="71"/>
  <c r="C77" i="71"/>
  <c r="H65" i="67"/>
  <c r="H25" i="71"/>
  <c r="H22" i="71"/>
  <c r="H25" i="72"/>
  <c r="H23" i="72"/>
  <c r="H24" i="72"/>
  <c r="H22" i="72"/>
  <c r="H64" i="71"/>
  <c r="H49" i="74"/>
  <c r="H23" i="75"/>
  <c r="H24" i="75"/>
  <c r="H22" i="75"/>
  <c r="H25" i="75"/>
  <c r="H13" i="76"/>
  <c r="E83" i="72"/>
  <c r="E78" i="72"/>
  <c r="E79" i="72"/>
  <c r="H31" i="72"/>
  <c r="H63" i="74"/>
  <c r="H11" i="74"/>
  <c r="D35" i="76"/>
  <c r="D77" i="76"/>
  <c r="G66" i="76"/>
  <c r="E33" i="76"/>
  <c r="H66" i="76" s="1"/>
  <c r="C83" i="72"/>
  <c r="H41" i="72"/>
  <c r="D77" i="72"/>
  <c r="E33" i="72"/>
  <c r="H66" i="72" s="1"/>
  <c r="D35" i="72"/>
  <c r="C78" i="73"/>
  <c r="C77" i="73"/>
  <c r="H64" i="74"/>
  <c r="H53" i="77"/>
  <c r="F66" i="71"/>
  <c r="H56" i="71"/>
  <c r="C77" i="75"/>
  <c r="E33" i="77"/>
  <c r="H56" i="74"/>
  <c r="H53" i="74"/>
  <c r="H55" i="74"/>
  <c r="H54" i="74"/>
  <c r="H48" i="74"/>
  <c r="C77" i="76"/>
  <c r="C35" i="76"/>
  <c r="E83" i="77"/>
  <c r="C83" i="78"/>
  <c r="E70" i="78"/>
  <c r="D74" i="78"/>
  <c r="H41" i="83"/>
  <c r="E68" i="86"/>
  <c r="H23" i="86"/>
  <c r="C82" i="86"/>
  <c r="C80" i="86"/>
  <c r="H41" i="78"/>
  <c r="H17" i="78"/>
  <c r="C77" i="81"/>
  <c r="D77" i="81"/>
  <c r="G66" i="81"/>
  <c r="E33" i="81"/>
  <c r="D35" i="81"/>
  <c r="H42" i="83"/>
  <c r="H12" i="83"/>
  <c r="H66" i="84"/>
  <c r="H64" i="86"/>
  <c r="D79" i="86"/>
  <c r="D79" i="79"/>
  <c r="H16" i="79"/>
  <c r="H48" i="80"/>
  <c r="H18" i="80"/>
  <c r="H19" i="80"/>
  <c r="H39" i="83"/>
  <c r="H65" i="84"/>
  <c r="H49" i="86"/>
  <c r="E79" i="86"/>
  <c r="E83" i="86"/>
  <c r="H41" i="86"/>
  <c r="E78" i="86"/>
  <c r="H42" i="86"/>
  <c r="H42" i="78"/>
  <c r="H18" i="78"/>
  <c r="D80" i="79"/>
  <c r="D78" i="80"/>
  <c r="D79" i="80"/>
  <c r="H55" i="81"/>
  <c r="H24" i="81"/>
  <c r="H39" i="86"/>
  <c r="H48" i="81"/>
  <c r="H12" i="79"/>
  <c r="H56" i="83"/>
  <c r="E79" i="67"/>
  <c r="E78" i="67"/>
  <c r="D74" i="71"/>
  <c r="E70" i="71"/>
  <c r="H19" i="71"/>
  <c r="H17" i="71"/>
  <c r="H16" i="71"/>
  <c r="H18" i="71"/>
  <c r="C83" i="67"/>
  <c r="H49" i="71"/>
  <c r="H41" i="67"/>
  <c r="D35" i="67"/>
  <c r="D77" i="67"/>
  <c r="E33" i="67"/>
  <c r="E83" i="67" s="1"/>
  <c r="H63" i="67"/>
  <c r="E79" i="73"/>
  <c r="E83" i="73"/>
  <c r="H40" i="73"/>
  <c r="H42" i="73"/>
  <c r="H41" i="73"/>
  <c r="H39" i="73"/>
  <c r="E78" i="73"/>
  <c r="E82" i="73"/>
  <c r="H17" i="73"/>
  <c r="H19" i="73"/>
  <c r="H16" i="73"/>
  <c r="H18" i="73"/>
  <c r="E33" i="71"/>
  <c r="H62" i="71"/>
  <c r="H47" i="74"/>
  <c r="C82" i="75"/>
  <c r="H11" i="76"/>
  <c r="C77" i="74"/>
  <c r="C35" i="74"/>
  <c r="H28" i="76"/>
  <c r="H29" i="76"/>
  <c r="H31" i="76"/>
  <c r="H30" i="76"/>
  <c r="H24" i="77"/>
  <c r="H25" i="77"/>
  <c r="D78" i="67"/>
  <c r="H39" i="72"/>
  <c r="H12" i="72"/>
  <c r="H10" i="72"/>
  <c r="H13" i="72"/>
  <c r="H11" i="72"/>
  <c r="H62" i="74"/>
  <c r="H18" i="74"/>
  <c r="H19" i="74"/>
  <c r="H17" i="74"/>
  <c r="H16" i="74"/>
  <c r="E79" i="75"/>
  <c r="D79" i="77"/>
  <c r="D83" i="76"/>
  <c r="D77" i="78"/>
  <c r="E33" i="78"/>
  <c r="D35" i="78"/>
  <c r="E79" i="80"/>
  <c r="E78" i="80"/>
  <c r="E83" i="80"/>
  <c r="H39" i="80"/>
  <c r="H40" i="80"/>
  <c r="D35" i="80"/>
  <c r="D77" i="80"/>
  <c r="E33" i="80"/>
  <c r="E78" i="84"/>
  <c r="E79" i="84"/>
  <c r="E83" i="84"/>
  <c r="H66" i="86"/>
  <c r="H16" i="86"/>
  <c r="H17" i="86"/>
  <c r="H63" i="86"/>
  <c r="H39" i="78"/>
  <c r="D74" i="80"/>
  <c r="E70" i="80"/>
  <c r="C77" i="80"/>
  <c r="C35" i="80"/>
  <c r="E70" i="83"/>
  <c r="D74" i="83"/>
  <c r="H31" i="83"/>
  <c r="H28" i="83"/>
  <c r="H10" i="83"/>
  <c r="C83" i="84"/>
  <c r="E33" i="84"/>
  <c r="D35" i="84"/>
  <c r="H62" i="86"/>
  <c r="E78" i="79"/>
  <c r="E79" i="79"/>
  <c r="E83" i="79"/>
  <c r="C77" i="79"/>
  <c r="C35" i="79"/>
  <c r="E35" i="79" s="1"/>
  <c r="E78" i="81"/>
  <c r="D77" i="83"/>
  <c r="E33" i="83"/>
  <c r="D35" i="83"/>
  <c r="C81" i="84"/>
  <c r="H49" i="84"/>
  <c r="H12" i="84"/>
  <c r="H13" i="84"/>
  <c r="H65" i="75"/>
  <c r="H62" i="75"/>
  <c r="H64" i="75"/>
  <c r="H63" i="75"/>
  <c r="H40" i="78"/>
  <c r="H16" i="78"/>
  <c r="H39" i="79"/>
  <c r="E33" i="79"/>
  <c r="H13" i="79"/>
  <c r="H55" i="83"/>
  <c r="H19" i="86"/>
  <c r="H23" i="81"/>
  <c r="H41" i="80"/>
  <c r="H29" i="83"/>
  <c r="R116" i="9"/>
  <c r="S116" i="9"/>
  <c r="M116" i="9"/>
  <c r="Q68" i="9"/>
  <c r="O116" i="9"/>
  <c r="P68" i="9"/>
  <c r="R68" i="9"/>
  <c r="L116" i="9"/>
  <c r="N116" i="9"/>
  <c r="T116" i="9"/>
  <c r="O68" i="9"/>
  <c r="N68" i="9"/>
  <c r="Q116" i="9"/>
  <c r="C93" i="39"/>
  <c r="C77" i="39"/>
  <c r="E70" i="35"/>
  <c r="D74" i="35"/>
  <c r="C93" i="62"/>
  <c r="C77" i="62"/>
  <c r="E70" i="131"/>
  <c r="D74" i="131"/>
  <c r="D77" i="131" s="1"/>
  <c r="C93" i="26"/>
  <c r="C77" i="26"/>
  <c r="H66" i="13"/>
  <c r="C93" i="51"/>
  <c r="C77" i="51"/>
  <c r="C93" i="58"/>
  <c r="C77" i="58"/>
  <c r="D74" i="125"/>
  <c r="E70" i="125"/>
  <c r="E68" i="127"/>
  <c r="E79" i="127" s="1"/>
  <c r="H66" i="129"/>
  <c r="H64" i="129"/>
  <c r="C81" i="129"/>
  <c r="H65" i="129"/>
  <c r="C77" i="133"/>
  <c r="C35" i="133"/>
  <c r="F66" i="133"/>
  <c r="D74" i="25"/>
  <c r="D74" i="6"/>
  <c r="H64" i="24"/>
  <c r="H62" i="24"/>
  <c r="H65" i="24"/>
  <c r="H63" i="24"/>
  <c r="H49" i="1"/>
  <c r="H48" i="1"/>
  <c r="H46" i="1"/>
  <c r="C35" i="1"/>
  <c r="E35" i="1" s="1"/>
  <c r="C77" i="1"/>
  <c r="H23" i="129"/>
  <c r="H30" i="23"/>
  <c r="H28" i="23"/>
  <c r="H29" i="23"/>
  <c r="H31" i="23"/>
  <c r="E78" i="26"/>
  <c r="H41" i="26"/>
  <c r="H63" i="14"/>
  <c r="H66" i="14"/>
  <c r="E79" i="29"/>
  <c r="H40" i="29"/>
  <c r="H41" i="29"/>
  <c r="H39" i="29"/>
  <c r="E78" i="29"/>
  <c r="D35" i="29"/>
  <c r="D77" i="29"/>
  <c r="G66" i="29"/>
  <c r="E33" i="29"/>
  <c r="C79" i="6"/>
  <c r="H66" i="1"/>
  <c r="H64" i="1"/>
  <c r="H63" i="1"/>
  <c r="C81" i="1"/>
  <c r="H24" i="1"/>
  <c r="H23" i="1"/>
  <c r="H49" i="10"/>
  <c r="H46" i="10"/>
  <c r="H48" i="10"/>
  <c r="H25" i="34"/>
  <c r="H23" i="34"/>
  <c r="H22" i="34"/>
  <c r="H24" i="34"/>
  <c r="H49" i="28"/>
  <c r="H47" i="28"/>
  <c r="H48" i="28"/>
  <c r="E83" i="28"/>
  <c r="H46" i="28"/>
  <c r="H13" i="28"/>
  <c r="H11" i="28"/>
  <c r="H10" i="28"/>
  <c r="H12" i="28"/>
  <c r="H65" i="11"/>
  <c r="H63" i="11"/>
  <c r="C81" i="11"/>
  <c r="H62" i="11"/>
  <c r="H64" i="11"/>
  <c r="D74" i="13"/>
  <c r="E70" i="13"/>
  <c r="H13" i="131"/>
  <c r="H48" i="133"/>
  <c r="H46" i="133"/>
  <c r="H47" i="133"/>
  <c r="H49" i="133"/>
  <c r="H41" i="10"/>
  <c r="E78" i="10"/>
  <c r="H39" i="10"/>
  <c r="E79" i="10"/>
  <c r="H42" i="10"/>
  <c r="H40" i="10"/>
  <c r="D74" i="17"/>
  <c r="C77" i="16"/>
  <c r="C35" i="16"/>
  <c r="D35" i="18"/>
  <c r="G66" i="18"/>
  <c r="E33" i="18"/>
  <c r="D74" i="20"/>
  <c r="D74" i="21"/>
  <c r="D77" i="21" s="1"/>
  <c r="H11" i="38"/>
  <c r="H12" i="38"/>
  <c r="H10" i="38"/>
  <c r="H25" i="1"/>
  <c r="C35" i="30"/>
  <c r="F66" i="30"/>
  <c r="C77" i="30"/>
  <c r="H41" i="36"/>
  <c r="H40" i="36"/>
  <c r="H19" i="39"/>
  <c r="H16" i="39"/>
  <c r="C77" i="24"/>
  <c r="H18" i="6"/>
  <c r="H19" i="6"/>
  <c r="C77" i="10"/>
  <c r="E33" i="16"/>
  <c r="H39" i="36"/>
  <c r="H63" i="39"/>
  <c r="H18" i="130"/>
  <c r="H17" i="130"/>
  <c r="H16" i="130"/>
  <c r="H19" i="130"/>
  <c r="H65" i="1"/>
  <c r="H66" i="8"/>
  <c r="H64" i="8"/>
  <c r="H65" i="8"/>
  <c r="H63" i="8"/>
  <c r="H16" i="6"/>
  <c r="H42" i="26"/>
  <c r="E68" i="28"/>
  <c r="D70" i="28"/>
  <c r="H62" i="30"/>
  <c r="H63" i="30"/>
  <c r="H65" i="30"/>
  <c r="C81" i="30"/>
  <c r="H16" i="18"/>
  <c r="H18" i="18"/>
  <c r="H19" i="18"/>
  <c r="H17" i="18"/>
  <c r="H12" i="19"/>
  <c r="H10" i="19"/>
  <c r="H13" i="19"/>
  <c r="H11" i="19"/>
  <c r="H25" i="38"/>
  <c r="H23" i="38"/>
  <c r="H24" i="38"/>
  <c r="H22" i="38"/>
  <c r="C70" i="128"/>
  <c r="C74" i="128" s="1"/>
  <c r="C93" i="128" s="1"/>
  <c r="H29" i="10"/>
  <c r="D78" i="11"/>
  <c r="H11" i="21"/>
  <c r="H10" i="21"/>
  <c r="C82" i="17"/>
  <c r="C80" i="17"/>
  <c r="C78" i="13"/>
  <c r="E33" i="30"/>
  <c r="D35" i="30"/>
  <c r="D83" i="30"/>
  <c r="H16" i="21"/>
  <c r="H17" i="21"/>
  <c r="H10" i="40"/>
  <c r="H11" i="40"/>
  <c r="H12" i="40"/>
  <c r="H13" i="40"/>
  <c r="H25" i="14"/>
  <c r="D74" i="18"/>
  <c r="E78" i="37"/>
  <c r="H39" i="37"/>
  <c r="H41" i="37"/>
  <c r="E79" i="37"/>
  <c r="H42" i="37"/>
  <c r="H40" i="37"/>
  <c r="H28" i="37"/>
  <c r="C80" i="18"/>
  <c r="C82" i="18"/>
  <c r="H12" i="22"/>
  <c r="H13" i="22"/>
  <c r="H11" i="22"/>
  <c r="H62" i="41"/>
  <c r="H25" i="36"/>
  <c r="H63" i="52"/>
  <c r="H64" i="52"/>
  <c r="H65" i="52"/>
  <c r="H62" i="52"/>
  <c r="E82" i="53"/>
  <c r="H17" i="53"/>
  <c r="H18" i="53"/>
  <c r="H19" i="53"/>
  <c r="H16" i="53"/>
  <c r="H10" i="44"/>
  <c r="H11" i="44"/>
  <c r="H12" i="44"/>
  <c r="H13" i="44"/>
  <c r="H28" i="45"/>
  <c r="H29" i="45"/>
  <c r="H30" i="45"/>
  <c r="H31" i="45"/>
  <c r="E70" i="54"/>
  <c r="D74" i="54"/>
  <c r="C79" i="57"/>
  <c r="H54" i="37"/>
  <c r="H48" i="43"/>
  <c r="D74" i="45"/>
  <c r="E70" i="45"/>
  <c r="E68" i="57"/>
  <c r="H19" i="21"/>
  <c r="H10" i="43"/>
  <c r="H64" i="54"/>
  <c r="H66" i="54"/>
  <c r="H65" i="54"/>
  <c r="H62" i="54"/>
  <c r="H63" i="54"/>
  <c r="E68" i="55"/>
  <c r="D80" i="57"/>
  <c r="E35" i="57"/>
  <c r="E80" i="57" s="1"/>
  <c r="H65" i="59"/>
  <c r="C81" i="59"/>
  <c r="H64" i="59"/>
  <c r="E70" i="65"/>
  <c r="D74" i="65"/>
  <c r="H11" i="56"/>
  <c r="D82" i="57"/>
  <c r="E79" i="61"/>
  <c r="H42" i="61"/>
  <c r="E78" i="61"/>
  <c r="C70" i="55"/>
  <c r="C74" i="55" s="1"/>
  <c r="C93" i="55" s="1"/>
  <c r="E70" i="56"/>
  <c r="D74" i="56"/>
  <c r="E83" i="58"/>
  <c r="E79" i="58"/>
  <c r="E78" i="58"/>
  <c r="D79" i="60"/>
  <c r="E78" i="63"/>
  <c r="E79" i="63"/>
  <c r="H42" i="58"/>
  <c r="H39" i="61"/>
  <c r="H10" i="57"/>
  <c r="H19" i="65"/>
  <c r="H18" i="65"/>
  <c r="H17" i="65"/>
  <c r="H16" i="65"/>
  <c r="H49" i="66"/>
  <c r="H48" i="66"/>
  <c r="H47" i="66"/>
  <c r="H46" i="66"/>
  <c r="E70" i="124"/>
  <c r="D74" i="124"/>
  <c r="H39" i="58"/>
  <c r="H13" i="57"/>
  <c r="H13" i="66"/>
  <c r="H12" i="66"/>
  <c r="H11" i="66"/>
  <c r="H10" i="66"/>
  <c r="H23" i="65"/>
  <c r="H24" i="65"/>
  <c r="C81" i="124"/>
  <c r="D80" i="124"/>
  <c r="H28" i="125"/>
  <c r="H30" i="125"/>
  <c r="H31" i="125"/>
  <c r="H29" i="125"/>
  <c r="H49" i="129"/>
  <c r="E83" i="129"/>
  <c r="H48" i="129"/>
  <c r="H46" i="129"/>
  <c r="G66" i="130"/>
  <c r="D35" i="130"/>
  <c r="E33" i="130"/>
  <c r="E83" i="130" s="1"/>
  <c r="E33" i="131"/>
  <c r="D35" i="131"/>
  <c r="H63" i="133"/>
  <c r="H65" i="133"/>
  <c r="H64" i="133"/>
  <c r="C81" i="133"/>
  <c r="H62" i="133"/>
  <c r="H55" i="128"/>
  <c r="H53" i="128"/>
  <c r="H54" i="128"/>
  <c r="H56" i="128"/>
  <c r="E78" i="130"/>
  <c r="H39" i="130"/>
  <c r="H41" i="130"/>
  <c r="H42" i="130"/>
  <c r="E79" i="130"/>
  <c r="H40" i="130"/>
  <c r="H56" i="132"/>
  <c r="H54" i="132"/>
  <c r="H53" i="132"/>
  <c r="H55" i="132"/>
  <c r="H25" i="133"/>
  <c r="H23" i="133"/>
  <c r="H24" i="133"/>
  <c r="H22" i="133"/>
  <c r="H24" i="126"/>
  <c r="H22" i="126"/>
  <c r="H23" i="126"/>
  <c r="H25" i="126"/>
  <c r="D35" i="23"/>
  <c r="G66" i="23"/>
  <c r="E33" i="23"/>
  <c r="H47" i="126"/>
  <c r="H49" i="126"/>
  <c r="H46" i="126"/>
  <c r="H48" i="126"/>
  <c r="C78" i="125"/>
  <c r="E68" i="126"/>
  <c r="D70" i="126"/>
  <c r="C70" i="127"/>
  <c r="C74" i="127" s="1"/>
  <c r="C93" i="127" s="1"/>
  <c r="H40" i="128"/>
  <c r="H42" i="128"/>
  <c r="H41" i="128"/>
  <c r="H39" i="128"/>
  <c r="H30" i="129"/>
  <c r="D78" i="127"/>
  <c r="H13" i="128"/>
  <c r="C35" i="129"/>
  <c r="C77" i="129"/>
  <c r="E79" i="132"/>
  <c r="H40" i="132"/>
  <c r="H41" i="132"/>
  <c r="H39" i="132"/>
  <c r="E78" i="132"/>
  <c r="D35" i="132"/>
  <c r="D77" i="132"/>
  <c r="G66" i="132"/>
  <c r="E33" i="132"/>
  <c r="D35" i="128"/>
  <c r="D77" i="128"/>
  <c r="G66" i="128"/>
  <c r="E33" i="128"/>
  <c r="C83" i="129"/>
  <c r="C82" i="131"/>
  <c r="H63" i="129"/>
  <c r="C80" i="130"/>
  <c r="C82" i="130"/>
  <c r="C77" i="128"/>
  <c r="C35" i="128"/>
  <c r="C77" i="132"/>
  <c r="C35" i="132"/>
  <c r="D79" i="131"/>
  <c r="H54" i="25"/>
  <c r="H56" i="25"/>
  <c r="H53" i="25"/>
  <c r="H55" i="25"/>
  <c r="C35" i="7"/>
  <c r="F66" i="7"/>
  <c r="C77" i="7"/>
  <c r="E68" i="23"/>
  <c r="C81" i="24"/>
  <c r="E33" i="24"/>
  <c r="D35" i="24"/>
  <c r="D35" i="6"/>
  <c r="E33" i="6"/>
  <c r="D83" i="6"/>
  <c r="D77" i="6"/>
  <c r="G66" i="6"/>
  <c r="H64" i="10"/>
  <c r="C81" i="10"/>
  <c r="H63" i="10"/>
  <c r="H65" i="10"/>
  <c r="E70" i="130"/>
  <c r="D74" i="130"/>
  <c r="E79" i="133"/>
  <c r="H47" i="8"/>
  <c r="C70" i="6"/>
  <c r="C74" i="6" s="1"/>
  <c r="C93" i="6" s="1"/>
  <c r="H30" i="6"/>
  <c r="H28" i="6"/>
  <c r="H31" i="6"/>
  <c r="H29" i="6"/>
  <c r="C83" i="1"/>
  <c r="D80" i="34"/>
  <c r="D82" i="34"/>
  <c r="D74" i="26"/>
  <c r="E70" i="26"/>
  <c r="E82" i="27"/>
  <c r="H17" i="27"/>
  <c r="H19" i="27"/>
  <c r="H16" i="27"/>
  <c r="H18" i="27"/>
  <c r="E79" i="28"/>
  <c r="H17" i="13"/>
  <c r="H18" i="13"/>
  <c r="H16" i="13"/>
  <c r="C83" i="16"/>
  <c r="D83" i="29"/>
  <c r="D74" i="29"/>
  <c r="E70" i="29"/>
  <c r="D80" i="129"/>
  <c r="D82" i="129"/>
  <c r="E35" i="129"/>
  <c r="H55" i="23"/>
  <c r="H53" i="23"/>
  <c r="H54" i="23"/>
  <c r="H56" i="23"/>
  <c r="C70" i="25"/>
  <c r="C74" i="25" s="1"/>
  <c r="C93" i="25" s="1"/>
  <c r="C79" i="25"/>
  <c r="D70" i="7"/>
  <c r="H55" i="6"/>
  <c r="H53" i="6"/>
  <c r="H56" i="6"/>
  <c r="H54" i="6"/>
  <c r="D35" i="17"/>
  <c r="G66" i="17"/>
  <c r="E33" i="17"/>
  <c r="D77" i="17"/>
  <c r="C35" i="11"/>
  <c r="F66" i="11"/>
  <c r="C83" i="11"/>
  <c r="C77" i="11"/>
  <c r="E83" i="30"/>
  <c r="E79" i="30"/>
  <c r="H41" i="30"/>
  <c r="E78" i="30"/>
  <c r="H42" i="30"/>
  <c r="H11" i="131"/>
  <c r="E33" i="133"/>
  <c r="H66" i="133" s="1"/>
  <c r="D35" i="133"/>
  <c r="C70" i="27"/>
  <c r="C74" i="27" s="1"/>
  <c r="H30" i="27"/>
  <c r="H28" i="27"/>
  <c r="H31" i="27"/>
  <c r="H29" i="27"/>
  <c r="E33" i="11"/>
  <c r="E83" i="11" s="1"/>
  <c r="D35" i="11"/>
  <c r="D74" i="14"/>
  <c r="E70" i="14"/>
  <c r="C35" i="14"/>
  <c r="C77" i="14"/>
  <c r="F66" i="14"/>
  <c r="H17" i="16"/>
  <c r="H19" i="16"/>
  <c r="H18" i="16"/>
  <c r="H16" i="16"/>
  <c r="H29" i="18"/>
  <c r="H31" i="18"/>
  <c r="H30" i="18"/>
  <c r="H28" i="18"/>
  <c r="H63" i="19"/>
  <c r="H65" i="19"/>
  <c r="C81" i="19"/>
  <c r="H62" i="19"/>
  <c r="H64" i="19"/>
  <c r="C35" i="19"/>
  <c r="F66" i="19"/>
  <c r="C77" i="19"/>
  <c r="C83" i="19"/>
  <c r="E68" i="22"/>
  <c r="D79" i="22"/>
  <c r="H55" i="10"/>
  <c r="H56" i="10"/>
  <c r="H54" i="10"/>
  <c r="E68" i="26"/>
  <c r="E79" i="26" s="1"/>
  <c r="C82" i="28"/>
  <c r="C78" i="17"/>
  <c r="C70" i="17"/>
  <c r="C74" i="17" s="1"/>
  <c r="H18" i="17"/>
  <c r="H16" i="17"/>
  <c r="H19" i="17"/>
  <c r="H17" i="17"/>
  <c r="H46" i="14"/>
  <c r="E83" i="16"/>
  <c r="H25" i="19"/>
  <c r="H23" i="19"/>
  <c r="H22" i="19"/>
  <c r="H24" i="19"/>
  <c r="H46" i="8"/>
  <c r="H47" i="10"/>
  <c r="H11" i="34"/>
  <c r="H65" i="14"/>
  <c r="H22" i="14"/>
  <c r="H64" i="30"/>
  <c r="D70" i="19"/>
  <c r="D78" i="22"/>
  <c r="D70" i="22"/>
  <c r="H11" i="36"/>
  <c r="H13" i="36"/>
  <c r="H12" i="36"/>
  <c r="H10" i="36"/>
  <c r="H47" i="38"/>
  <c r="H49" i="38"/>
  <c r="H48" i="38"/>
  <c r="H46" i="38"/>
  <c r="E68" i="39"/>
  <c r="E33" i="127"/>
  <c r="D35" i="127"/>
  <c r="D70" i="34"/>
  <c r="H48" i="8"/>
  <c r="E33" i="1"/>
  <c r="H40" i="26"/>
  <c r="D79" i="28"/>
  <c r="H30" i="13"/>
  <c r="H29" i="13"/>
  <c r="H31" i="13"/>
  <c r="H28" i="13"/>
  <c r="H24" i="14"/>
  <c r="D79" i="35"/>
  <c r="E33" i="31"/>
  <c r="D35" i="31"/>
  <c r="C35" i="31"/>
  <c r="F66" i="31"/>
  <c r="C77" i="31"/>
  <c r="F66" i="38"/>
  <c r="C35" i="38"/>
  <c r="C77" i="38"/>
  <c r="H31" i="39"/>
  <c r="H29" i="39"/>
  <c r="H30" i="39"/>
  <c r="H28" i="39"/>
  <c r="H65" i="41"/>
  <c r="H31" i="42"/>
  <c r="C78" i="128"/>
  <c r="E68" i="27"/>
  <c r="D70" i="11"/>
  <c r="C79" i="13"/>
  <c r="C78" i="16"/>
  <c r="H29" i="16"/>
  <c r="E70" i="30"/>
  <c r="D74" i="30"/>
  <c r="D77" i="30" s="1"/>
  <c r="H17" i="6"/>
  <c r="E79" i="14"/>
  <c r="E68" i="31"/>
  <c r="D70" i="31"/>
  <c r="H55" i="21"/>
  <c r="H53" i="21"/>
  <c r="H56" i="21"/>
  <c r="H54" i="21"/>
  <c r="H13" i="21"/>
  <c r="C83" i="37"/>
  <c r="C35" i="37"/>
  <c r="C77" i="37"/>
  <c r="F66" i="37"/>
  <c r="H46" i="40"/>
  <c r="H47" i="40"/>
  <c r="H48" i="40"/>
  <c r="H49" i="40"/>
  <c r="C77" i="41"/>
  <c r="C35" i="41"/>
  <c r="H48" i="13"/>
  <c r="H28" i="30"/>
  <c r="H30" i="30"/>
  <c r="H29" i="30"/>
  <c r="H31" i="30"/>
  <c r="C78" i="21"/>
  <c r="H39" i="21"/>
  <c r="C81" i="36"/>
  <c r="H65" i="39"/>
  <c r="D80" i="39"/>
  <c r="D82" i="39"/>
  <c r="E35" i="39"/>
  <c r="E80" i="39" s="1"/>
  <c r="H24" i="42"/>
  <c r="H25" i="42"/>
  <c r="H22" i="42"/>
  <c r="H23" i="42"/>
  <c r="E68" i="21"/>
  <c r="H42" i="21"/>
  <c r="H23" i="36"/>
  <c r="E79" i="38"/>
  <c r="D79" i="39"/>
  <c r="H40" i="39"/>
  <c r="H53" i="41"/>
  <c r="H56" i="41"/>
  <c r="H54" i="41"/>
  <c r="H55" i="41"/>
  <c r="H28" i="41"/>
  <c r="H31" i="41"/>
  <c r="H29" i="41"/>
  <c r="H30" i="41"/>
  <c r="C70" i="40"/>
  <c r="C74" i="40" s="1"/>
  <c r="F66" i="41"/>
  <c r="C79" i="41"/>
  <c r="H55" i="42"/>
  <c r="H18" i="39"/>
  <c r="H49" i="43"/>
  <c r="D79" i="44"/>
  <c r="C77" i="45"/>
  <c r="C35" i="45"/>
  <c r="H47" i="50"/>
  <c r="H48" i="50"/>
  <c r="H49" i="50"/>
  <c r="H46" i="50"/>
  <c r="E83" i="53"/>
  <c r="E79" i="53"/>
  <c r="H40" i="53"/>
  <c r="E78" i="53"/>
  <c r="H41" i="53"/>
  <c r="H42" i="53"/>
  <c r="H39" i="53"/>
  <c r="C81" i="55"/>
  <c r="H64" i="55"/>
  <c r="D79" i="57"/>
  <c r="H13" i="43"/>
  <c r="H53" i="45"/>
  <c r="H54" i="45"/>
  <c r="H55" i="45"/>
  <c r="H56" i="45"/>
  <c r="E79" i="51"/>
  <c r="E83" i="51"/>
  <c r="H39" i="51"/>
  <c r="H40" i="51"/>
  <c r="E78" i="51"/>
  <c r="H41" i="51"/>
  <c r="H42" i="51"/>
  <c r="H16" i="51"/>
  <c r="E82" i="51"/>
  <c r="H17" i="51"/>
  <c r="H18" i="51"/>
  <c r="H19" i="51"/>
  <c r="C79" i="53"/>
  <c r="H23" i="53"/>
  <c r="E78" i="55"/>
  <c r="E79" i="57"/>
  <c r="E83" i="57"/>
  <c r="E78" i="57"/>
  <c r="H41" i="57"/>
  <c r="H42" i="57"/>
  <c r="H30" i="42"/>
  <c r="C77" i="42"/>
  <c r="H56" i="43"/>
  <c r="H53" i="43"/>
  <c r="H54" i="43"/>
  <c r="H55" i="43"/>
  <c r="H46" i="43"/>
  <c r="H65" i="44"/>
  <c r="H62" i="44"/>
  <c r="H63" i="44"/>
  <c r="H64" i="44"/>
  <c r="H64" i="45"/>
  <c r="H10" i="45"/>
  <c r="C79" i="51"/>
  <c r="D79" i="52"/>
  <c r="H18" i="52"/>
  <c r="H13" i="53"/>
  <c r="E33" i="55"/>
  <c r="H66" i="55" s="1"/>
  <c r="G66" i="55"/>
  <c r="D35" i="55"/>
  <c r="C77" i="56"/>
  <c r="F66" i="56"/>
  <c r="C35" i="56"/>
  <c r="E68" i="42"/>
  <c r="E78" i="42" s="1"/>
  <c r="D70" i="42"/>
  <c r="C77" i="44"/>
  <c r="C79" i="45"/>
  <c r="D79" i="50"/>
  <c r="H16" i="50"/>
  <c r="H48" i="52"/>
  <c r="H49" i="52"/>
  <c r="H46" i="52"/>
  <c r="H47" i="52"/>
  <c r="H30" i="53"/>
  <c r="H31" i="53"/>
  <c r="H28" i="53"/>
  <c r="H29" i="53"/>
  <c r="D70" i="50"/>
  <c r="D79" i="58"/>
  <c r="C35" i="61"/>
  <c r="C81" i="52"/>
  <c r="H53" i="55"/>
  <c r="H65" i="60"/>
  <c r="H64" i="60"/>
  <c r="H63" i="60"/>
  <c r="H62" i="60"/>
  <c r="C81" i="60"/>
  <c r="H42" i="60"/>
  <c r="C70" i="61"/>
  <c r="C74" i="61" s="1"/>
  <c r="C93" i="61" s="1"/>
  <c r="H46" i="61"/>
  <c r="E35" i="42"/>
  <c r="H28" i="55"/>
  <c r="H17" i="57"/>
  <c r="D70" i="58"/>
  <c r="D74" i="59"/>
  <c r="D70" i="61"/>
  <c r="E78" i="64"/>
  <c r="E79" i="64"/>
  <c r="H22" i="54"/>
  <c r="H48" i="55"/>
  <c r="H13" i="56"/>
  <c r="D77" i="59"/>
  <c r="E33" i="59"/>
  <c r="G66" i="59"/>
  <c r="D35" i="59"/>
  <c r="C77" i="60"/>
  <c r="F66" i="60"/>
  <c r="C35" i="60"/>
  <c r="H66" i="61"/>
  <c r="H48" i="61"/>
  <c r="D70" i="62"/>
  <c r="E33" i="63"/>
  <c r="D35" i="63"/>
  <c r="H18" i="57"/>
  <c r="H40" i="58"/>
  <c r="H13" i="62"/>
  <c r="H41" i="63"/>
  <c r="H63" i="58"/>
  <c r="H28" i="60"/>
  <c r="H54" i="62"/>
  <c r="D77" i="65"/>
  <c r="E33" i="65"/>
  <c r="H66" i="65" s="1"/>
  <c r="D35" i="65"/>
  <c r="H47" i="58"/>
  <c r="H24" i="58"/>
  <c r="C70" i="59"/>
  <c r="C74" i="59" s="1"/>
  <c r="H42" i="63"/>
  <c r="C77" i="63"/>
  <c r="C77" i="124"/>
  <c r="C35" i="124"/>
  <c r="H11" i="57"/>
  <c r="H63" i="59"/>
  <c r="C82" i="59"/>
  <c r="C80" i="59"/>
  <c r="H55" i="62"/>
  <c r="E78" i="66"/>
  <c r="D78" i="66"/>
  <c r="D80" i="66"/>
  <c r="E35" i="66"/>
  <c r="H65" i="124"/>
  <c r="D79" i="66"/>
  <c r="H12" i="124"/>
  <c r="E79" i="66"/>
  <c r="C77" i="66"/>
  <c r="E33" i="124"/>
  <c r="E83" i="124" s="1"/>
  <c r="H17" i="128"/>
  <c r="H19" i="128"/>
  <c r="H18" i="128"/>
  <c r="H16" i="128"/>
  <c r="D74" i="127"/>
  <c r="D79" i="127"/>
  <c r="E78" i="126"/>
  <c r="E79" i="126"/>
  <c r="H62" i="126"/>
  <c r="H64" i="126"/>
  <c r="H65" i="126"/>
  <c r="H63" i="126"/>
  <c r="H25" i="127"/>
  <c r="H23" i="127"/>
  <c r="H24" i="127"/>
  <c r="H22" i="127"/>
  <c r="H11" i="128"/>
  <c r="H64" i="130"/>
  <c r="C81" i="130"/>
  <c r="H65" i="130"/>
  <c r="C77" i="126"/>
  <c r="H47" i="129"/>
  <c r="H11" i="129"/>
  <c r="H13" i="129"/>
  <c r="H12" i="129"/>
  <c r="H10" i="129"/>
  <c r="G66" i="131"/>
  <c r="D74" i="132"/>
  <c r="E70" i="132"/>
  <c r="C82" i="126"/>
  <c r="H62" i="129"/>
  <c r="H22" i="129"/>
  <c r="E79" i="23"/>
  <c r="H40" i="23"/>
  <c r="H42" i="23"/>
  <c r="H41" i="23"/>
  <c r="H39" i="23"/>
  <c r="E78" i="23"/>
  <c r="H17" i="23"/>
  <c r="H19" i="23"/>
  <c r="H18" i="23"/>
  <c r="H16" i="23"/>
  <c r="H10" i="131"/>
  <c r="H49" i="24"/>
  <c r="H47" i="24"/>
  <c r="H46" i="24"/>
  <c r="H48" i="24"/>
  <c r="C35" i="8"/>
  <c r="C77" i="8"/>
  <c r="D79" i="126"/>
  <c r="D74" i="129"/>
  <c r="E70" i="129"/>
  <c r="D83" i="131"/>
  <c r="H10" i="24"/>
  <c r="H13" i="24"/>
  <c r="H18" i="25"/>
  <c r="H17" i="25"/>
  <c r="D78" i="7"/>
  <c r="E83" i="1"/>
  <c r="H55" i="130"/>
  <c r="H56" i="130"/>
  <c r="E83" i="133"/>
  <c r="D70" i="24"/>
  <c r="E78" i="24"/>
  <c r="E79" i="24"/>
  <c r="E68" i="25"/>
  <c r="E79" i="25" s="1"/>
  <c r="E33" i="7"/>
  <c r="D35" i="7"/>
  <c r="C78" i="6"/>
  <c r="H62" i="1"/>
  <c r="H22" i="1"/>
  <c r="H63" i="26"/>
  <c r="E83" i="27"/>
  <c r="E79" i="27"/>
  <c r="H40" i="27"/>
  <c r="H42" i="27"/>
  <c r="E78" i="27"/>
  <c r="H39" i="27"/>
  <c r="H41" i="27"/>
  <c r="E78" i="28"/>
  <c r="H23" i="11"/>
  <c r="H25" i="11"/>
  <c r="H24" i="11"/>
  <c r="H22" i="11"/>
  <c r="D77" i="14"/>
  <c r="D35" i="14"/>
  <c r="E33" i="14"/>
  <c r="D74" i="16"/>
  <c r="E70" i="16"/>
  <c r="E68" i="35"/>
  <c r="D78" i="35"/>
  <c r="H53" i="130"/>
  <c r="F66" i="132"/>
  <c r="C83" i="133"/>
  <c r="C77" i="23"/>
  <c r="C35" i="23"/>
  <c r="C77" i="25"/>
  <c r="C35" i="25"/>
  <c r="H48" i="7"/>
  <c r="H46" i="7"/>
  <c r="H49" i="7"/>
  <c r="H47" i="7"/>
  <c r="H47" i="1"/>
  <c r="H13" i="1"/>
  <c r="H11" i="1"/>
  <c r="H10" i="1"/>
  <c r="H12" i="1"/>
  <c r="H66" i="34"/>
  <c r="H65" i="34"/>
  <c r="H63" i="34"/>
  <c r="H64" i="34"/>
  <c r="H62" i="34"/>
  <c r="H39" i="26"/>
  <c r="C82" i="26"/>
  <c r="D78" i="28"/>
  <c r="H56" i="17"/>
  <c r="H54" i="17"/>
  <c r="H53" i="17"/>
  <c r="H55" i="17"/>
  <c r="H31" i="17"/>
  <c r="H29" i="17"/>
  <c r="H28" i="17"/>
  <c r="H30" i="17"/>
  <c r="D70" i="133"/>
  <c r="H12" i="133"/>
  <c r="H10" i="133"/>
  <c r="H11" i="133"/>
  <c r="H13" i="133"/>
  <c r="H28" i="10"/>
  <c r="H12" i="26"/>
  <c r="H10" i="26"/>
  <c r="H13" i="26"/>
  <c r="H11" i="26"/>
  <c r="C78" i="27"/>
  <c r="C77" i="28"/>
  <c r="D83" i="17"/>
  <c r="H10" i="11"/>
  <c r="H12" i="11"/>
  <c r="H13" i="11"/>
  <c r="H11" i="11"/>
  <c r="D83" i="14"/>
  <c r="H54" i="29"/>
  <c r="H56" i="29"/>
  <c r="H53" i="29"/>
  <c r="H55" i="29"/>
  <c r="H47" i="31"/>
  <c r="H49" i="31"/>
  <c r="H48" i="31"/>
  <c r="H46" i="31"/>
  <c r="H54" i="18"/>
  <c r="H56" i="18"/>
  <c r="H53" i="18"/>
  <c r="H55" i="18"/>
  <c r="D35" i="20"/>
  <c r="D83" i="20"/>
  <c r="G66" i="20"/>
  <c r="E33" i="20"/>
  <c r="E83" i="20" s="1"/>
  <c r="D77" i="20"/>
  <c r="H47" i="36"/>
  <c r="H48" i="36"/>
  <c r="H46" i="36"/>
  <c r="C35" i="36"/>
  <c r="F66" i="36"/>
  <c r="C77" i="36"/>
  <c r="C78" i="39"/>
  <c r="C79" i="39"/>
  <c r="C77" i="34"/>
  <c r="C35" i="34"/>
  <c r="E35" i="34" s="1"/>
  <c r="F66" i="34"/>
  <c r="C81" i="26"/>
  <c r="H28" i="16"/>
  <c r="D77" i="35"/>
  <c r="E33" i="35"/>
  <c r="E83" i="35" s="1"/>
  <c r="D35" i="35"/>
  <c r="H16" i="29"/>
  <c r="H19" i="29"/>
  <c r="D74" i="40"/>
  <c r="H62" i="8"/>
  <c r="D35" i="8"/>
  <c r="E33" i="8"/>
  <c r="D83" i="8"/>
  <c r="H29" i="1"/>
  <c r="C80" i="10"/>
  <c r="C82" i="10"/>
  <c r="E68" i="13"/>
  <c r="H56" i="16"/>
  <c r="H46" i="30"/>
  <c r="H48" i="19"/>
  <c r="H46" i="19"/>
  <c r="H49" i="19"/>
  <c r="E79" i="19"/>
  <c r="H47" i="19"/>
  <c r="H55" i="20"/>
  <c r="H53" i="20"/>
  <c r="H56" i="20"/>
  <c r="H54" i="20"/>
  <c r="E68" i="36"/>
  <c r="E79" i="36" s="1"/>
  <c r="D78" i="36"/>
  <c r="D70" i="36"/>
  <c r="E35" i="38"/>
  <c r="D80" i="38"/>
  <c r="D82" i="38"/>
  <c r="H13" i="38"/>
  <c r="H12" i="127"/>
  <c r="H10" i="127"/>
  <c r="H11" i="127"/>
  <c r="H13" i="127"/>
  <c r="H48" i="34"/>
  <c r="H46" i="34"/>
  <c r="H47" i="34"/>
  <c r="H49" i="34"/>
  <c r="C81" i="8"/>
  <c r="E78" i="1"/>
  <c r="D80" i="1"/>
  <c r="D82" i="1"/>
  <c r="H64" i="28"/>
  <c r="H62" i="28"/>
  <c r="H66" i="28"/>
  <c r="H63" i="28"/>
  <c r="H65" i="28"/>
  <c r="F66" i="16"/>
  <c r="D83" i="35"/>
  <c r="H23" i="29"/>
  <c r="H48" i="30"/>
  <c r="H24" i="31"/>
  <c r="H22" i="31"/>
  <c r="H25" i="31"/>
  <c r="H23" i="31"/>
  <c r="C70" i="20"/>
  <c r="C74" i="20" s="1"/>
  <c r="C93" i="20" s="1"/>
  <c r="H23" i="40"/>
  <c r="H24" i="40"/>
  <c r="H25" i="40"/>
  <c r="H22" i="40"/>
  <c r="H63" i="41"/>
  <c r="H29" i="42"/>
  <c r="E93" i="10"/>
  <c r="E74" i="10"/>
  <c r="H46" i="11"/>
  <c r="H48" i="11"/>
  <c r="H47" i="11"/>
  <c r="H49" i="11"/>
  <c r="H62" i="14"/>
  <c r="H55" i="28"/>
  <c r="E78" i="11"/>
  <c r="H62" i="31"/>
  <c r="H64" i="31"/>
  <c r="H66" i="31"/>
  <c r="H63" i="31"/>
  <c r="H65" i="31"/>
  <c r="H30" i="37"/>
  <c r="H12" i="41"/>
  <c r="H17" i="36"/>
  <c r="H18" i="36"/>
  <c r="H16" i="36"/>
  <c r="D70" i="38"/>
  <c r="E78" i="40"/>
  <c r="H64" i="14"/>
  <c r="H55" i="16"/>
  <c r="D83" i="18"/>
  <c r="E68" i="20"/>
  <c r="C77" i="21"/>
  <c r="C35" i="21"/>
  <c r="E70" i="37"/>
  <c r="D74" i="37"/>
  <c r="E83" i="38"/>
  <c r="E79" i="39"/>
  <c r="E83" i="39"/>
  <c r="H39" i="39"/>
  <c r="E78" i="39"/>
  <c r="E79" i="41"/>
  <c r="H42" i="41"/>
  <c r="E78" i="41"/>
  <c r="H39" i="41"/>
  <c r="H40" i="41"/>
  <c r="H41" i="41"/>
  <c r="H18" i="20"/>
  <c r="H16" i="20"/>
  <c r="H19" i="20"/>
  <c r="H17" i="20"/>
  <c r="H66" i="38"/>
  <c r="H64" i="38"/>
  <c r="H62" i="38"/>
  <c r="H65" i="38"/>
  <c r="H63" i="38"/>
  <c r="C78" i="40"/>
  <c r="D35" i="41"/>
  <c r="D77" i="41"/>
  <c r="G66" i="41"/>
  <c r="E33" i="41"/>
  <c r="H53" i="42"/>
  <c r="D83" i="41"/>
  <c r="D70" i="44"/>
  <c r="E33" i="44"/>
  <c r="D35" i="44"/>
  <c r="D74" i="53"/>
  <c r="E70" i="53"/>
  <c r="H12" i="53"/>
  <c r="E78" i="54"/>
  <c r="E79" i="54"/>
  <c r="E83" i="54"/>
  <c r="C79" i="55"/>
  <c r="H66" i="56"/>
  <c r="H65" i="56"/>
  <c r="H64" i="56"/>
  <c r="H63" i="56"/>
  <c r="H62" i="56"/>
  <c r="C70" i="57"/>
  <c r="C74" i="57" s="1"/>
  <c r="C93" i="57" s="1"/>
  <c r="H11" i="43"/>
  <c r="D74" i="51"/>
  <c r="E70" i="51"/>
  <c r="E78" i="52"/>
  <c r="E83" i="52"/>
  <c r="E79" i="52"/>
  <c r="E70" i="55"/>
  <c r="D74" i="55"/>
  <c r="H19" i="55"/>
  <c r="H18" i="55"/>
  <c r="H17" i="55"/>
  <c r="H16" i="55"/>
  <c r="D70" i="57"/>
  <c r="H31" i="43"/>
  <c r="H28" i="43"/>
  <c r="H29" i="43"/>
  <c r="H30" i="43"/>
  <c r="D80" i="43"/>
  <c r="H62" i="45"/>
  <c r="H19" i="45"/>
  <c r="H16" i="45"/>
  <c r="H17" i="45"/>
  <c r="H18" i="45"/>
  <c r="C77" i="50"/>
  <c r="E33" i="52"/>
  <c r="D35" i="52"/>
  <c r="H16" i="52"/>
  <c r="H11" i="53"/>
  <c r="H64" i="57"/>
  <c r="E79" i="43"/>
  <c r="E83" i="43"/>
  <c r="H41" i="43"/>
  <c r="H42" i="43"/>
  <c r="E78" i="43"/>
  <c r="H39" i="43"/>
  <c r="H40" i="43"/>
  <c r="H18" i="43"/>
  <c r="H19" i="43"/>
  <c r="H16" i="43"/>
  <c r="H17" i="43"/>
  <c r="E78" i="44"/>
  <c r="E83" i="44"/>
  <c r="E79" i="44"/>
  <c r="E33" i="45"/>
  <c r="H24" i="50"/>
  <c r="H25" i="50"/>
  <c r="H22" i="50"/>
  <c r="H23" i="50"/>
  <c r="C78" i="51"/>
  <c r="D78" i="52"/>
  <c r="H12" i="52"/>
  <c r="H13" i="52"/>
  <c r="H10" i="52"/>
  <c r="H11" i="52"/>
  <c r="H55" i="53"/>
  <c r="H56" i="53"/>
  <c r="H53" i="53"/>
  <c r="H54" i="53"/>
  <c r="H24" i="53"/>
  <c r="E78" i="56"/>
  <c r="E79" i="56"/>
  <c r="E83" i="56"/>
  <c r="E35" i="50"/>
  <c r="E80" i="50" s="1"/>
  <c r="D80" i="50"/>
  <c r="D82" i="50"/>
  <c r="H56" i="55"/>
  <c r="H65" i="55"/>
  <c r="H47" i="55"/>
  <c r="H12" i="59"/>
  <c r="F66" i="61"/>
  <c r="E78" i="65"/>
  <c r="E79" i="65"/>
  <c r="E83" i="65"/>
  <c r="C82" i="53"/>
  <c r="C80" i="53"/>
  <c r="C81" i="56"/>
  <c r="H56" i="59"/>
  <c r="H55" i="59"/>
  <c r="H19" i="59"/>
  <c r="H18" i="59"/>
  <c r="H17" i="59"/>
  <c r="H16" i="59"/>
  <c r="D78" i="61"/>
  <c r="E83" i="62"/>
  <c r="D77" i="64"/>
  <c r="E33" i="64"/>
  <c r="D35" i="64"/>
  <c r="E35" i="54"/>
  <c r="D82" i="54"/>
  <c r="D80" i="54"/>
  <c r="H62" i="55"/>
  <c r="H46" i="55"/>
  <c r="H10" i="56"/>
  <c r="H13" i="58"/>
  <c r="H12" i="58"/>
  <c r="H11" i="58"/>
  <c r="H10" i="58"/>
  <c r="C83" i="61"/>
  <c r="H18" i="61"/>
  <c r="H19" i="61"/>
  <c r="H66" i="62"/>
  <c r="H64" i="62"/>
  <c r="H65" i="62"/>
  <c r="E70" i="63"/>
  <c r="D74" i="63"/>
  <c r="H66" i="64"/>
  <c r="H48" i="58"/>
  <c r="H23" i="58"/>
  <c r="H63" i="62"/>
  <c r="H11" i="62"/>
  <c r="H39" i="63"/>
  <c r="H64" i="64"/>
  <c r="H25" i="65"/>
  <c r="H62" i="59"/>
  <c r="E35" i="60"/>
  <c r="E80" i="60" s="1"/>
  <c r="D80" i="60"/>
  <c r="C79" i="62"/>
  <c r="D80" i="62"/>
  <c r="E35" i="62"/>
  <c r="H65" i="65"/>
  <c r="H41" i="65"/>
  <c r="E78" i="124"/>
  <c r="H42" i="124"/>
  <c r="H41" i="124"/>
  <c r="H40" i="124"/>
  <c r="H39" i="124"/>
  <c r="E79" i="124"/>
  <c r="H65" i="58"/>
  <c r="C79" i="58"/>
  <c r="H22" i="58"/>
  <c r="D83" i="59"/>
  <c r="H40" i="63"/>
  <c r="H19" i="57"/>
  <c r="H64" i="58"/>
  <c r="D70" i="60"/>
  <c r="H40" i="61"/>
  <c r="E78" i="62"/>
  <c r="H42" i="65"/>
  <c r="H64" i="124"/>
  <c r="H13" i="124"/>
  <c r="D82" i="66"/>
  <c r="H10" i="124"/>
  <c r="H11" i="126"/>
  <c r="H13" i="126"/>
  <c r="H12" i="126"/>
  <c r="H10" i="126"/>
  <c r="D74" i="128"/>
  <c r="E70" i="128"/>
  <c r="H12" i="128"/>
  <c r="E79" i="125"/>
  <c r="H42" i="125"/>
  <c r="H40" i="125"/>
  <c r="H39" i="125"/>
  <c r="E78" i="125"/>
  <c r="H41" i="125"/>
  <c r="H19" i="125"/>
  <c r="H17" i="125"/>
  <c r="H16" i="125"/>
  <c r="H18" i="125"/>
  <c r="H42" i="126"/>
  <c r="C79" i="127"/>
  <c r="C81" i="126"/>
  <c r="C35" i="127"/>
  <c r="H53" i="125"/>
  <c r="H55" i="125"/>
  <c r="H56" i="125"/>
  <c r="H54" i="125"/>
  <c r="C77" i="125"/>
  <c r="E33" i="125"/>
  <c r="C35" i="125"/>
  <c r="E83" i="127"/>
  <c r="E78" i="127"/>
  <c r="H42" i="127"/>
  <c r="E79" i="129"/>
  <c r="H31" i="130"/>
  <c r="H28" i="130"/>
  <c r="H63" i="127"/>
  <c r="E68" i="131"/>
  <c r="D78" i="131"/>
  <c r="E68" i="128"/>
  <c r="E78" i="128" s="1"/>
  <c r="H30" i="128"/>
  <c r="H28" i="128"/>
  <c r="H29" i="128"/>
  <c r="H31" i="128"/>
  <c r="H30" i="130"/>
  <c r="H19" i="131"/>
  <c r="H16" i="132"/>
  <c r="H17" i="132"/>
  <c r="D74" i="23"/>
  <c r="D77" i="23" s="1"/>
  <c r="E70" i="23"/>
  <c r="D83" i="128"/>
  <c r="E78" i="129"/>
  <c r="D83" i="130"/>
  <c r="C83" i="132"/>
  <c r="H42" i="25"/>
  <c r="E83" i="25"/>
  <c r="D35" i="25"/>
  <c r="D77" i="25"/>
  <c r="E33" i="25"/>
  <c r="E33" i="126"/>
  <c r="D35" i="126"/>
  <c r="E78" i="131"/>
  <c r="E79" i="131"/>
  <c r="E83" i="131"/>
  <c r="H40" i="131"/>
  <c r="H19" i="132"/>
  <c r="H63" i="7"/>
  <c r="H65" i="7"/>
  <c r="H62" i="7"/>
  <c r="H64" i="7"/>
  <c r="E83" i="6"/>
  <c r="E79" i="6"/>
  <c r="H40" i="6"/>
  <c r="H42" i="6"/>
  <c r="E78" i="6"/>
  <c r="H39" i="6"/>
  <c r="H41" i="6"/>
  <c r="E78" i="8"/>
  <c r="H25" i="7"/>
  <c r="H23" i="7"/>
  <c r="H22" i="7"/>
  <c r="H24" i="7"/>
  <c r="E79" i="1"/>
  <c r="C79" i="26"/>
  <c r="C78" i="26"/>
  <c r="H25" i="129"/>
  <c r="D83" i="24"/>
  <c r="H41" i="25"/>
  <c r="H12" i="7"/>
  <c r="H10" i="7"/>
  <c r="H13" i="7"/>
  <c r="H11" i="7"/>
  <c r="H19" i="26"/>
  <c r="D74" i="27"/>
  <c r="E70" i="27"/>
  <c r="C77" i="13"/>
  <c r="C35" i="13"/>
  <c r="C81" i="14"/>
  <c r="H17" i="24"/>
  <c r="E83" i="7"/>
  <c r="E79" i="7"/>
  <c r="E78" i="7"/>
  <c r="C35" i="6"/>
  <c r="C81" i="34"/>
  <c r="H31" i="26"/>
  <c r="H29" i="26"/>
  <c r="H28" i="26"/>
  <c r="H30" i="26"/>
  <c r="H18" i="26"/>
  <c r="F66" i="13"/>
  <c r="E83" i="13"/>
  <c r="E79" i="13"/>
  <c r="H42" i="13"/>
  <c r="H40" i="13"/>
  <c r="E78" i="13"/>
  <c r="H41" i="13"/>
  <c r="H39" i="13"/>
  <c r="G66" i="14"/>
  <c r="D78" i="133"/>
  <c r="C70" i="23"/>
  <c r="C74" i="23" s="1"/>
  <c r="C93" i="23" s="1"/>
  <c r="D74" i="1"/>
  <c r="E70" i="1"/>
  <c r="H12" i="34"/>
  <c r="D35" i="26"/>
  <c r="E33" i="26"/>
  <c r="E83" i="26" s="1"/>
  <c r="D77" i="26"/>
  <c r="H22" i="28"/>
  <c r="H24" i="28"/>
  <c r="H25" i="28"/>
  <c r="H23" i="28"/>
  <c r="E79" i="17"/>
  <c r="E83" i="17"/>
  <c r="E78" i="17"/>
  <c r="H41" i="17"/>
  <c r="H39" i="17"/>
  <c r="H42" i="17"/>
  <c r="H40" i="17"/>
  <c r="C77" i="29"/>
  <c r="C35" i="29"/>
  <c r="H11" i="31"/>
  <c r="H13" i="31"/>
  <c r="H10" i="31"/>
  <c r="H12" i="31"/>
  <c r="E79" i="20"/>
  <c r="H40" i="20"/>
  <c r="H42" i="20"/>
  <c r="H39" i="20"/>
  <c r="E78" i="20"/>
  <c r="H41" i="20"/>
  <c r="E79" i="21"/>
  <c r="H40" i="21"/>
  <c r="E78" i="21"/>
  <c r="D35" i="21"/>
  <c r="G66" i="21"/>
  <c r="E33" i="21"/>
  <c r="H62" i="39"/>
  <c r="H24" i="8"/>
  <c r="H25" i="8"/>
  <c r="H23" i="8"/>
  <c r="H30" i="10"/>
  <c r="G66" i="10"/>
  <c r="D35" i="10"/>
  <c r="D77" i="10"/>
  <c r="E33" i="10"/>
  <c r="E77" i="10" s="1"/>
  <c r="H10" i="34"/>
  <c r="H65" i="26"/>
  <c r="H55" i="27"/>
  <c r="H53" i="27"/>
  <c r="H56" i="27"/>
  <c r="H54" i="27"/>
  <c r="E79" i="16"/>
  <c r="H12" i="35"/>
  <c r="H11" i="35"/>
  <c r="H42" i="29"/>
  <c r="H19" i="30"/>
  <c r="H17" i="30"/>
  <c r="H18" i="30"/>
  <c r="H16" i="30"/>
  <c r="E78" i="31"/>
  <c r="E79" i="31"/>
  <c r="E83" i="31"/>
  <c r="H64" i="39"/>
  <c r="H65" i="40"/>
  <c r="H66" i="40"/>
  <c r="H64" i="40"/>
  <c r="H12" i="8"/>
  <c r="H10" i="8"/>
  <c r="H11" i="8"/>
  <c r="H13" i="8"/>
  <c r="H53" i="13"/>
  <c r="H55" i="13"/>
  <c r="H54" i="13"/>
  <c r="H56" i="13"/>
  <c r="C78" i="18"/>
  <c r="C70" i="18"/>
  <c r="C74" i="18" s="1"/>
  <c r="C79" i="20"/>
  <c r="E78" i="22"/>
  <c r="E79" i="22"/>
  <c r="H40" i="22"/>
  <c r="H62" i="36"/>
  <c r="C81" i="39"/>
  <c r="D79" i="34"/>
  <c r="E68" i="8"/>
  <c r="E79" i="8" s="1"/>
  <c r="D78" i="8"/>
  <c r="D70" i="8"/>
  <c r="C83" i="7"/>
  <c r="E78" i="35"/>
  <c r="E79" i="35"/>
  <c r="H40" i="35"/>
  <c r="G66" i="30"/>
  <c r="C83" i="30"/>
  <c r="E33" i="19"/>
  <c r="D35" i="19"/>
  <c r="H30" i="20"/>
  <c r="H28" i="20"/>
  <c r="H31" i="20"/>
  <c r="H29" i="20"/>
  <c r="H49" i="36"/>
  <c r="H55" i="37"/>
  <c r="H13" i="41"/>
  <c r="H47" i="42"/>
  <c r="H48" i="42"/>
  <c r="H46" i="42"/>
  <c r="H49" i="42"/>
  <c r="E83" i="42"/>
  <c r="H11" i="42"/>
  <c r="H13" i="42"/>
  <c r="H12" i="42"/>
  <c r="H10" i="42"/>
  <c r="H40" i="25"/>
  <c r="E70" i="10"/>
  <c r="D80" i="13"/>
  <c r="E35" i="13"/>
  <c r="E80" i="13" s="1"/>
  <c r="H49" i="14"/>
  <c r="H53" i="16"/>
  <c r="H39" i="30"/>
  <c r="D78" i="19"/>
  <c r="E33" i="36"/>
  <c r="E83" i="36" s="1"/>
  <c r="D35" i="36"/>
  <c r="D83" i="36"/>
  <c r="G66" i="36"/>
  <c r="H17" i="29"/>
  <c r="H40" i="30"/>
  <c r="C77" i="20"/>
  <c r="C35" i="20"/>
  <c r="C70" i="21"/>
  <c r="C74" i="21" s="1"/>
  <c r="C93" i="21" s="1"/>
  <c r="H19" i="36"/>
  <c r="D77" i="37"/>
  <c r="G66" i="37"/>
  <c r="D35" i="37"/>
  <c r="E33" i="37"/>
  <c r="C83" i="38"/>
  <c r="D79" i="38"/>
  <c r="H17" i="39"/>
  <c r="E79" i="40"/>
  <c r="G66" i="40"/>
  <c r="D77" i="40"/>
  <c r="E33" i="40"/>
  <c r="D35" i="40"/>
  <c r="H49" i="30"/>
  <c r="E83" i="18"/>
  <c r="E79" i="18"/>
  <c r="H39" i="18"/>
  <c r="E78" i="18"/>
  <c r="H41" i="18"/>
  <c r="H40" i="18"/>
  <c r="H42" i="18"/>
  <c r="H12" i="21"/>
  <c r="H56" i="37"/>
  <c r="D83" i="37"/>
  <c r="E78" i="38"/>
  <c r="D70" i="39"/>
  <c r="H63" i="40"/>
  <c r="D74" i="41"/>
  <c r="E70" i="41"/>
  <c r="E33" i="22"/>
  <c r="D35" i="22"/>
  <c r="H18" i="21"/>
  <c r="H31" i="37"/>
  <c r="H64" i="41"/>
  <c r="H42" i="36"/>
  <c r="H19" i="41"/>
  <c r="H16" i="41"/>
  <c r="H17" i="41"/>
  <c r="H18" i="41"/>
  <c r="H23" i="43"/>
  <c r="H23" i="44"/>
  <c r="H24" i="44"/>
  <c r="H25" i="44"/>
  <c r="H22" i="44"/>
  <c r="C78" i="45"/>
  <c r="H11" i="50"/>
  <c r="H12" i="50"/>
  <c r="H13" i="50"/>
  <c r="H10" i="50"/>
  <c r="H54" i="51"/>
  <c r="H55" i="51"/>
  <c r="H56" i="51"/>
  <c r="H53" i="51"/>
  <c r="H29" i="51"/>
  <c r="H30" i="51"/>
  <c r="H31" i="51"/>
  <c r="H28" i="51"/>
  <c r="C77" i="43"/>
  <c r="C35" i="43"/>
  <c r="H46" i="44"/>
  <c r="H47" i="44"/>
  <c r="H48" i="44"/>
  <c r="H49" i="44"/>
  <c r="H62" i="50"/>
  <c r="H63" i="50"/>
  <c r="H64" i="50"/>
  <c r="H66" i="50"/>
  <c r="H65" i="50"/>
  <c r="D78" i="57"/>
  <c r="H62" i="40"/>
  <c r="C83" i="43"/>
  <c r="G66" i="44"/>
  <c r="F66" i="45"/>
  <c r="E83" i="45"/>
  <c r="E79" i="45"/>
  <c r="H42" i="45"/>
  <c r="H39" i="45"/>
  <c r="H40" i="45"/>
  <c r="E78" i="45"/>
  <c r="H41" i="45"/>
  <c r="E78" i="50"/>
  <c r="E83" i="50"/>
  <c r="E79" i="50"/>
  <c r="D70" i="52"/>
  <c r="H25" i="52"/>
  <c r="H22" i="52"/>
  <c r="H23" i="52"/>
  <c r="H24" i="52"/>
  <c r="C81" i="54"/>
  <c r="H49" i="54"/>
  <c r="H46" i="54"/>
  <c r="H47" i="54"/>
  <c r="H48" i="54"/>
  <c r="H41" i="54"/>
  <c r="H62" i="42"/>
  <c r="H66" i="42"/>
  <c r="H64" i="42"/>
  <c r="H65" i="42"/>
  <c r="H63" i="42"/>
  <c r="D74" i="43"/>
  <c r="E70" i="43"/>
  <c r="H42" i="44"/>
  <c r="C77" i="55"/>
  <c r="C35" i="55"/>
  <c r="C81" i="57"/>
  <c r="E79" i="55"/>
  <c r="E78" i="60"/>
  <c r="E79" i="60"/>
  <c r="E83" i="60"/>
  <c r="H56" i="62"/>
  <c r="H63" i="55"/>
  <c r="D83" i="55"/>
  <c r="E35" i="56"/>
  <c r="D80" i="56"/>
  <c r="H28" i="59"/>
  <c r="H31" i="59"/>
  <c r="H10" i="60"/>
  <c r="H13" i="60"/>
  <c r="C80" i="51"/>
  <c r="C82" i="51"/>
  <c r="C77" i="53"/>
  <c r="H39" i="57"/>
  <c r="C77" i="57"/>
  <c r="C35" i="57"/>
  <c r="H13" i="59"/>
  <c r="H18" i="60"/>
  <c r="E70" i="64"/>
  <c r="D74" i="64"/>
  <c r="H54" i="55"/>
  <c r="H30" i="55"/>
  <c r="E33" i="61"/>
  <c r="C77" i="64"/>
  <c r="C35" i="64"/>
  <c r="D82" i="58"/>
  <c r="E35" i="58"/>
  <c r="D80" i="58"/>
  <c r="C83" i="60"/>
  <c r="H41" i="64"/>
  <c r="D74" i="66"/>
  <c r="E70" i="66"/>
  <c r="E33" i="60"/>
  <c r="H41" i="61"/>
  <c r="H19" i="64"/>
  <c r="H63" i="65"/>
  <c r="H39" i="65"/>
  <c r="D78" i="58"/>
  <c r="H41" i="58"/>
  <c r="H29" i="59"/>
  <c r="H19" i="63"/>
  <c r="H40" i="64"/>
  <c r="E83" i="66"/>
  <c r="H16" i="57"/>
  <c r="H62" i="58"/>
  <c r="H53" i="59"/>
  <c r="H31" i="60"/>
  <c r="H42" i="64"/>
  <c r="H16" i="64"/>
  <c r="H40" i="65"/>
  <c r="D82" i="124"/>
  <c r="H62" i="124"/>
  <c r="H63" i="124"/>
  <c r="R28" i="9"/>
  <c r="Q37" i="9"/>
  <c r="Q34" i="9"/>
  <c r="P35" i="9"/>
  <c r="R29" i="9"/>
  <c r="P38" i="9"/>
  <c r="Q39" i="9"/>
  <c r="R34" i="9"/>
  <c r="P37" i="9"/>
  <c r="R35" i="9"/>
  <c r="Q35" i="9"/>
  <c r="P30" i="9"/>
  <c r="P42" i="9"/>
  <c r="P34" i="9"/>
  <c r="Q41" i="9"/>
  <c r="O41" i="9"/>
  <c r="P43" i="9"/>
  <c r="O31" i="9"/>
  <c r="O34" i="9"/>
  <c r="R39" i="9"/>
  <c r="R41" i="9"/>
  <c r="Q33" i="9"/>
  <c r="Q4" i="9" l="1"/>
  <c r="P4" i="9"/>
  <c r="N16" i="9"/>
  <c r="R4" i="9"/>
  <c r="O4" i="9"/>
  <c r="E80" i="79"/>
  <c r="E82" i="79"/>
  <c r="E74" i="83"/>
  <c r="E93" i="83"/>
  <c r="E93" i="71"/>
  <c r="E74" i="71"/>
  <c r="D77" i="71"/>
  <c r="D80" i="74"/>
  <c r="E35" i="74"/>
  <c r="D82" i="74"/>
  <c r="E70" i="84"/>
  <c r="D74" i="84"/>
  <c r="E83" i="81"/>
  <c r="D80" i="86"/>
  <c r="E35" i="86"/>
  <c r="D82" i="86"/>
  <c r="H66" i="75"/>
  <c r="E93" i="80"/>
  <c r="E74" i="80"/>
  <c r="D82" i="80"/>
  <c r="E35" i="80"/>
  <c r="D80" i="80"/>
  <c r="E77" i="71"/>
  <c r="E35" i="67"/>
  <c r="D82" i="67"/>
  <c r="D80" i="67"/>
  <c r="E93" i="76"/>
  <c r="E74" i="76"/>
  <c r="E70" i="79"/>
  <c r="D74" i="79"/>
  <c r="E83" i="76"/>
  <c r="E70" i="77"/>
  <c r="D74" i="77"/>
  <c r="H66" i="71"/>
  <c r="C80" i="67"/>
  <c r="C82" i="67"/>
  <c r="D80" i="83"/>
  <c r="E35" i="83"/>
  <c r="D82" i="83"/>
  <c r="C80" i="79"/>
  <c r="C82" i="79"/>
  <c r="C80" i="80"/>
  <c r="C82" i="80"/>
  <c r="D80" i="72"/>
  <c r="E35" i="72"/>
  <c r="D82" i="72"/>
  <c r="D80" i="76"/>
  <c r="E35" i="76"/>
  <c r="D82" i="76"/>
  <c r="E77" i="74"/>
  <c r="E93" i="86"/>
  <c r="E74" i="86"/>
  <c r="E77" i="86" s="1"/>
  <c r="C80" i="78"/>
  <c r="C82" i="78"/>
  <c r="E74" i="75"/>
  <c r="E77" i="75" s="1"/>
  <c r="E93" i="75"/>
  <c r="C80" i="72"/>
  <c r="C82" i="72"/>
  <c r="H66" i="81"/>
  <c r="C93" i="86"/>
  <c r="C77" i="86"/>
  <c r="H66" i="79"/>
  <c r="E83" i="74"/>
  <c r="E93" i="73"/>
  <c r="E74" i="73"/>
  <c r="E77" i="73" s="1"/>
  <c r="D77" i="73"/>
  <c r="E35" i="84"/>
  <c r="D80" i="84"/>
  <c r="D82" i="84"/>
  <c r="H66" i="78"/>
  <c r="C82" i="71"/>
  <c r="C80" i="71"/>
  <c r="E35" i="71"/>
  <c r="E93" i="67"/>
  <c r="E74" i="67"/>
  <c r="E77" i="67" s="1"/>
  <c r="E77" i="83"/>
  <c r="H66" i="83"/>
  <c r="E77" i="80"/>
  <c r="D80" i="78"/>
  <c r="E35" i="78"/>
  <c r="D82" i="78"/>
  <c r="C82" i="74"/>
  <c r="C80" i="74"/>
  <c r="H66" i="67"/>
  <c r="D80" i="81"/>
  <c r="E35" i="81"/>
  <c r="D82" i="81"/>
  <c r="E74" i="78"/>
  <c r="E77" i="78" s="1"/>
  <c r="E93" i="78"/>
  <c r="C80" i="76"/>
  <c r="C82" i="76"/>
  <c r="E77" i="72"/>
  <c r="E77" i="76"/>
  <c r="C80" i="84"/>
  <c r="C82" i="84"/>
  <c r="E83" i="83"/>
  <c r="E74" i="81"/>
  <c r="E77" i="81" s="1"/>
  <c r="E93" i="81"/>
  <c r="E83" i="78"/>
  <c r="E93" i="74"/>
  <c r="E74" i="74"/>
  <c r="H66" i="77"/>
  <c r="E83" i="75"/>
  <c r="E35" i="75"/>
  <c r="D82" i="75"/>
  <c r="D80" i="75"/>
  <c r="H66" i="74"/>
  <c r="C80" i="77"/>
  <c r="E35" i="77"/>
  <c r="C82" i="77"/>
  <c r="E74" i="72"/>
  <c r="E93" i="72"/>
  <c r="E78" i="77"/>
  <c r="E80" i="34"/>
  <c r="E82" i="34"/>
  <c r="E80" i="1"/>
  <c r="E82" i="1"/>
  <c r="C82" i="20"/>
  <c r="C80" i="20"/>
  <c r="E74" i="63"/>
  <c r="E93" i="63"/>
  <c r="D80" i="64"/>
  <c r="E35" i="64"/>
  <c r="D82" i="64"/>
  <c r="E93" i="129"/>
  <c r="E74" i="129"/>
  <c r="E77" i="129" s="1"/>
  <c r="D77" i="129"/>
  <c r="H66" i="130"/>
  <c r="E93" i="127"/>
  <c r="E74" i="127"/>
  <c r="D74" i="62"/>
  <c r="E70" i="62"/>
  <c r="E83" i="59"/>
  <c r="D74" i="61"/>
  <c r="E70" i="61"/>
  <c r="C77" i="61"/>
  <c r="D80" i="55"/>
  <c r="E35" i="55"/>
  <c r="D82" i="55"/>
  <c r="D77" i="127"/>
  <c r="E70" i="22"/>
  <c r="D74" i="22"/>
  <c r="C93" i="17"/>
  <c r="C77" i="17"/>
  <c r="C80" i="19"/>
  <c r="C82" i="19"/>
  <c r="E74" i="14"/>
  <c r="E93" i="14"/>
  <c r="C93" i="27"/>
  <c r="C77" i="27"/>
  <c r="E82" i="13"/>
  <c r="D80" i="6"/>
  <c r="E35" i="6"/>
  <c r="D82" i="6"/>
  <c r="C80" i="7"/>
  <c r="C82" i="7"/>
  <c r="C80" i="128"/>
  <c r="C82" i="128"/>
  <c r="E77" i="128"/>
  <c r="H66" i="128"/>
  <c r="H66" i="132"/>
  <c r="E79" i="128"/>
  <c r="H66" i="131"/>
  <c r="E77" i="131"/>
  <c r="D80" i="130"/>
  <c r="E35" i="130"/>
  <c r="D82" i="130"/>
  <c r="H66" i="124"/>
  <c r="E74" i="65"/>
  <c r="E93" i="65"/>
  <c r="E93" i="18"/>
  <c r="E74" i="18"/>
  <c r="E77" i="18" s="1"/>
  <c r="H66" i="26"/>
  <c r="E93" i="20"/>
  <c r="E74" i="20"/>
  <c r="D80" i="18"/>
  <c r="E35" i="18"/>
  <c r="D82" i="18"/>
  <c r="E93" i="17"/>
  <c r="E74" i="17"/>
  <c r="H66" i="11"/>
  <c r="H66" i="29"/>
  <c r="E93" i="6"/>
  <c r="E74" i="6"/>
  <c r="E77" i="6" s="1"/>
  <c r="C80" i="133"/>
  <c r="C82" i="133"/>
  <c r="E93" i="125"/>
  <c r="E74" i="125"/>
  <c r="E77" i="125" s="1"/>
  <c r="D77" i="125"/>
  <c r="E82" i="56"/>
  <c r="E80" i="56"/>
  <c r="H66" i="22"/>
  <c r="H66" i="36"/>
  <c r="C80" i="29"/>
  <c r="C82" i="29"/>
  <c r="C82" i="6"/>
  <c r="C80" i="6"/>
  <c r="E35" i="52"/>
  <c r="D80" i="52"/>
  <c r="D82" i="52"/>
  <c r="E70" i="24"/>
  <c r="D74" i="24"/>
  <c r="C80" i="43"/>
  <c r="C82" i="43"/>
  <c r="E35" i="40"/>
  <c r="D80" i="40"/>
  <c r="D82" i="40"/>
  <c r="H66" i="37"/>
  <c r="E83" i="19"/>
  <c r="D80" i="10"/>
  <c r="E35" i="10"/>
  <c r="D82" i="10"/>
  <c r="E77" i="26"/>
  <c r="E74" i="1"/>
  <c r="E93" i="1"/>
  <c r="D77" i="1"/>
  <c r="E93" i="27"/>
  <c r="E74" i="27"/>
  <c r="E77" i="27" s="1"/>
  <c r="D77" i="27"/>
  <c r="H66" i="125"/>
  <c r="E80" i="62"/>
  <c r="E82" i="62"/>
  <c r="E80" i="54"/>
  <c r="E82" i="54"/>
  <c r="E35" i="43"/>
  <c r="E74" i="55"/>
  <c r="E93" i="55"/>
  <c r="E70" i="38"/>
  <c r="D74" i="38"/>
  <c r="E80" i="38"/>
  <c r="E82" i="38"/>
  <c r="E93" i="40"/>
  <c r="E74" i="40"/>
  <c r="E77" i="14"/>
  <c r="C80" i="64"/>
  <c r="C82" i="64"/>
  <c r="E35" i="22"/>
  <c r="D80" i="22"/>
  <c r="D82" i="22"/>
  <c r="E93" i="41"/>
  <c r="E74" i="41"/>
  <c r="E77" i="41" s="1"/>
  <c r="E77" i="40"/>
  <c r="D80" i="37"/>
  <c r="E35" i="37"/>
  <c r="D82" i="37"/>
  <c r="D80" i="36"/>
  <c r="D82" i="36"/>
  <c r="E35" i="36"/>
  <c r="D74" i="8"/>
  <c r="E70" i="8"/>
  <c r="E83" i="22"/>
  <c r="C93" i="18"/>
  <c r="C77" i="18"/>
  <c r="D80" i="26"/>
  <c r="E35" i="26"/>
  <c r="D82" i="26"/>
  <c r="C80" i="13"/>
  <c r="C82" i="13"/>
  <c r="H66" i="25"/>
  <c r="E78" i="25"/>
  <c r="E93" i="23"/>
  <c r="E74" i="23"/>
  <c r="E77" i="23" s="1"/>
  <c r="E83" i="125"/>
  <c r="E93" i="128"/>
  <c r="E74" i="128"/>
  <c r="E70" i="60"/>
  <c r="D74" i="60"/>
  <c r="E93" i="53"/>
  <c r="E74" i="53"/>
  <c r="E77" i="53" s="1"/>
  <c r="D77" i="53"/>
  <c r="E70" i="44"/>
  <c r="D74" i="44"/>
  <c r="E83" i="41"/>
  <c r="C80" i="21"/>
  <c r="C82" i="21"/>
  <c r="E83" i="14"/>
  <c r="E70" i="36"/>
  <c r="D74" i="36"/>
  <c r="E83" i="8"/>
  <c r="E70" i="40"/>
  <c r="E35" i="35"/>
  <c r="D80" i="35"/>
  <c r="D82" i="35"/>
  <c r="C80" i="36"/>
  <c r="C82" i="36"/>
  <c r="D80" i="20"/>
  <c r="E35" i="20"/>
  <c r="D82" i="20"/>
  <c r="C80" i="25"/>
  <c r="C82" i="25"/>
  <c r="E35" i="14"/>
  <c r="D82" i="14"/>
  <c r="D80" i="14"/>
  <c r="E93" i="132"/>
  <c r="E74" i="132"/>
  <c r="E77" i="132" s="1"/>
  <c r="E82" i="66"/>
  <c r="E80" i="66"/>
  <c r="E35" i="65"/>
  <c r="D80" i="65"/>
  <c r="D82" i="65"/>
  <c r="D80" i="63"/>
  <c r="E35" i="63"/>
  <c r="D82" i="63"/>
  <c r="E74" i="59"/>
  <c r="E77" i="59" s="1"/>
  <c r="E93" i="59"/>
  <c r="E82" i="57"/>
  <c r="C80" i="56"/>
  <c r="C82" i="56"/>
  <c r="C80" i="45"/>
  <c r="C82" i="45"/>
  <c r="E35" i="45"/>
  <c r="E79" i="42"/>
  <c r="E83" i="40"/>
  <c r="C80" i="38"/>
  <c r="C82" i="38"/>
  <c r="C80" i="31"/>
  <c r="C82" i="31"/>
  <c r="E77" i="1"/>
  <c r="D80" i="127"/>
  <c r="E35" i="127"/>
  <c r="D82" i="127"/>
  <c r="H66" i="19"/>
  <c r="E35" i="11"/>
  <c r="D82" i="11"/>
  <c r="D80" i="11"/>
  <c r="C80" i="11"/>
  <c r="C82" i="11"/>
  <c r="D80" i="17"/>
  <c r="E35" i="17"/>
  <c r="D82" i="17"/>
  <c r="E93" i="26"/>
  <c r="E74" i="26"/>
  <c r="E93" i="130"/>
  <c r="E74" i="130"/>
  <c r="E35" i="24"/>
  <c r="D80" i="24"/>
  <c r="D82" i="24"/>
  <c r="E83" i="128"/>
  <c r="D80" i="23"/>
  <c r="E35" i="23"/>
  <c r="D82" i="23"/>
  <c r="H66" i="59"/>
  <c r="H66" i="41"/>
  <c r="H66" i="30"/>
  <c r="E78" i="36"/>
  <c r="E70" i="21"/>
  <c r="H66" i="18"/>
  <c r="C82" i="16"/>
  <c r="C80" i="16"/>
  <c r="E35" i="16"/>
  <c r="E70" i="25"/>
  <c r="E35" i="21"/>
  <c r="D80" i="21"/>
  <c r="D82" i="21"/>
  <c r="E35" i="126"/>
  <c r="D82" i="126"/>
  <c r="D80" i="126"/>
  <c r="C80" i="127"/>
  <c r="C82" i="127"/>
  <c r="D74" i="57"/>
  <c r="E70" i="57"/>
  <c r="E35" i="44"/>
  <c r="D82" i="44"/>
  <c r="D80" i="44"/>
  <c r="D80" i="8"/>
  <c r="E35" i="8"/>
  <c r="D82" i="8"/>
  <c r="H66" i="35"/>
  <c r="H66" i="20"/>
  <c r="E77" i="20"/>
  <c r="C80" i="124"/>
  <c r="C82" i="124"/>
  <c r="C93" i="59"/>
  <c r="C77" i="59"/>
  <c r="E77" i="65"/>
  <c r="E77" i="63"/>
  <c r="H66" i="63"/>
  <c r="D80" i="59"/>
  <c r="E35" i="59"/>
  <c r="D82" i="59"/>
  <c r="E70" i="59"/>
  <c r="E70" i="50"/>
  <c r="D74" i="50"/>
  <c r="E77" i="55"/>
  <c r="E83" i="55"/>
  <c r="C93" i="40"/>
  <c r="C77" i="40"/>
  <c r="C82" i="41"/>
  <c r="C80" i="41"/>
  <c r="E70" i="31"/>
  <c r="D74" i="31"/>
  <c r="E93" i="30"/>
  <c r="E74" i="30"/>
  <c r="E77" i="30" s="1"/>
  <c r="E35" i="31"/>
  <c r="D80" i="31"/>
  <c r="D82" i="31"/>
  <c r="E77" i="127"/>
  <c r="E70" i="19"/>
  <c r="D74" i="19"/>
  <c r="C80" i="14"/>
  <c r="C82" i="14"/>
  <c r="E35" i="133"/>
  <c r="D80" i="133"/>
  <c r="D82" i="133"/>
  <c r="C80" i="132"/>
  <c r="C82" i="132"/>
  <c r="H66" i="23"/>
  <c r="E77" i="130"/>
  <c r="E74" i="124"/>
  <c r="E77" i="124" s="1"/>
  <c r="E93" i="124"/>
  <c r="D77" i="124"/>
  <c r="E83" i="63"/>
  <c r="E93" i="45"/>
  <c r="E74" i="45"/>
  <c r="D77" i="45"/>
  <c r="E74" i="54"/>
  <c r="E77" i="54" s="1"/>
  <c r="E93" i="54"/>
  <c r="D77" i="54"/>
  <c r="E83" i="37"/>
  <c r="E82" i="39"/>
  <c r="E93" i="21"/>
  <c r="E74" i="21"/>
  <c r="E93" i="13"/>
  <c r="E74" i="13"/>
  <c r="E77" i="13" s="1"/>
  <c r="D77" i="13"/>
  <c r="C80" i="1"/>
  <c r="C82" i="1"/>
  <c r="E93" i="25"/>
  <c r="E74" i="25"/>
  <c r="E77" i="25" s="1"/>
  <c r="E74" i="131"/>
  <c r="E93" i="131"/>
  <c r="E93" i="66"/>
  <c r="E74" i="66"/>
  <c r="E77" i="66" s="1"/>
  <c r="D77" i="66"/>
  <c r="E82" i="58"/>
  <c r="E80" i="58"/>
  <c r="E74" i="64"/>
  <c r="E93" i="64"/>
  <c r="C80" i="57"/>
  <c r="C82" i="57"/>
  <c r="C80" i="55"/>
  <c r="C82" i="55"/>
  <c r="E93" i="43"/>
  <c r="E74" i="43"/>
  <c r="E77" i="43" s="1"/>
  <c r="D77" i="43"/>
  <c r="E70" i="52"/>
  <c r="D74" i="52"/>
  <c r="D74" i="39"/>
  <c r="E70" i="39"/>
  <c r="E35" i="19"/>
  <c r="D80" i="19"/>
  <c r="D82" i="19"/>
  <c r="H66" i="21"/>
  <c r="E77" i="21"/>
  <c r="E83" i="21"/>
  <c r="C77" i="6"/>
  <c r="H66" i="7"/>
  <c r="E35" i="25"/>
  <c r="D80" i="25"/>
  <c r="D82" i="25"/>
  <c r="H66" i="127"/>
  <c r="C80" i="125"/>
  <c r="C82" i="125"/>
  <c r="E35" i="125"/>
  <c r="C77" i="127"/>
  <c r="E77" i="64"/>
  <c r="E82" i="60"/>
  <c r="E77" i="45"/>
  <c r="E93" i="51"/>
  <c r="E74" i="51"/>
  <c r="E77" i="51" s="1"/>
  <c r="D77" i="51"/>
  <c r="D80" i="41"/>
  <c r="E35" i="41"/>
  <c r="D82" i="41"/>
  <c r="E74" i="37"/>
  <c r="E77" i="37" s="1"/>
  <c r="E93" i="37"/>
  <c r="C80" i="34"/>
  <c r="C82" i="34"/>
  <c r="E70" i="133"/>
  <c r="D74" i="133"/>
  <c r="C80" i="23"/>
  <c r="C82" i="23"/>
  <c r="E74" i="16"/>
  <c r="E77" i="16" s="1"/>
  <c r="E93" i="16"/>
  <c r="D77" i="16"/>
  <c r="D80" i="7"/>
  <c r="E35" i="7"/>
  <c r="D82" i="7"/>
  <c r="E83" i="24"/>
  <c r="C80" i="8"/>
  <c r="C82" i="8"/>
  <c r="E83" i="23"/>
  <c r="H66" i="126"/>
  <c r="E83" i="126"/>
  <c r="E70" i="127"/>
  <c r="D77" i="63"/>
  <c r="C80" i="60"/>
  <c r="C82" i="60"/>
  <c r="E83" i="64"/>
  <c r="E70" i="58"/>
  <c r="D74" i="58"/>
  <c r="E82" i="42"/>
  <c r="E80" i="42"/>
  <c r="H66" i="60"/>
  <c r="C80" i="61"/>
  <c r="C82" i="61"/>
  <c r="E35" i="61"/>
  <c r="E70" i="42"/>
  <c r="D74" i="42"/>
  <c r="D77" i="55"/>
  <c r="H66" i="44"/>
  <c r="E82" i="50"/>
  <c r="H66" i="45"/>
  <c r="C80" i="37"/>
  <c r="C82" i="37"/>
  <c r="E70" i="11"/>
  <c r="D74" i="11"/>
  <c r="E70" i="34"/>
  <c r="D74" i="34"/>
  <c r="E77" i="17"/>
  <c r="H66" i="17"/>
  <c r="E70" i="7"/>
  <c r="D74" i="7"/>
  <c r="E80" i="129"/>
  <c r="E82" i="129"/>
  <c r="E93" i="29"/>
  <c r="E74" i="29"/>
  <c r="E77" i="29" s="1"/>
  <c r="H66" i="10"/>
  <c r="H66" i="6"/>
  <c r="D80" i="128"/>
  <c r="E35" i="128"/>
  <c r="D82" i="128"/>
  <c r="E35" i="132"/>
  <c r="D80" i="132"/>
  <c r="D82" i="132"/>
  <c r="E83" i="132"/>
  <c r="C80" i="129"/>
  <c r="C82" i="129"/>
  <c r="E70" i="126"/>
  <c r="D74" i="126"/>
  <c r="E35" i="131"/>
  <c r="D80" i="131"/>
  <c r="D82" i="131"/>
  <c r="D77" i="130"/>
  <c r="E35" i="124"/>
  <c r="E74" i="56"/>
  <c r="E77" i="56" s="1"/>
  <c r="E93" i="56"/>
  <c r="D77" i="56"/>
  <c r="E83" i="61"/>
  <c r="H66" i="52"/>
  <c r="E70" i="18"/>
  <c r="D80" i="30"/>
  <c r="E35" i="30"/>
  <c r="D82" i="30"/>
  <c r="E70" i="28"/>
  <c r="D74" i="28"/>
  <c r="H66" i="16"/>
  <c r="C82" i="30"/>
  <c r="C80" i="30"/>
  <c r="E70" i="20"/>
  <c r="D77" i="18"/>
  <c r="E70" i="17"/>
  <c r="E83" i="10"/>
  <c r="E35" i="29"/>
  <c r="D80" i="29"/>
  <c r="D82" i="29"/>
  <c r="E83" i="29"/>
  <c r="H66" i="24"/>
  <c r="E70" i="6"/>
  <c r="E74" i="35"/>
  <c r="E77" i="35" s="1"/>
  <c r="E93" i="35"/>
  <c r="O33" i="9"/>
  <c r="Q30" i="9"/>
  <c r="P36" i="9"/>
  <c r="R38" i="9"/>
  <c r="P40" i="9"/>
  <c r="O35" i="9"/>
  <c r="O30" i="9"/>
  <c r="P39" i="9"/>
  <c r="R30" i="9"/>
  <c r="O39" i="9"/>
  <c r="O38" i="9"/>
  <c r="Q38" i="9"/>
  <c r="P33" i="9"/>
  <c r="E82" i="67" l="1"/>
  <c r="E80" i="67"/>
  <c r="E80" i="78"/>
  <c r="E82" i="78"/>
  <c r="E80" i="72"/>
  <c r="E82" i="72"/>
  <c r="E80" i="83"/>
  <c r="E82" i="83"/>
  <c r="E74" i="79"/>
  <c r="E77" i="79" s="1"/>
  <c r="E93" i="79"/>
  <c r="D77" i="79"/>
  <c r="E80" i="86"/>
  <c r="E82" i="86"/>
  <c r="E82" i="81"/>
  <c r="E80" i="81"/>
  <c r="E80" i="76"/>
  <c r="E82" i="76"/>
  <c r="E74" i="77"/>
  <c r="E77" i="77" s="1"/>
  <c r="E93" i="77"/>
  <c r="D77" i="77"/>
  <c r="E82" i="75"/>
  <c r="E80" i="75"/>
  <c r="E80" i="71"/>
  <c r="E82" i="71"/>
  <c r="E74" i="84"/>
  <c r="E77" i="84" s="1"/>
  <c r="E93" i="84"/>
  <c r="D77" i="84"/>
  <c r="E82" i="77"/>
  <c r="E80" i="77"/>
  <c r="E80" i="84"/>
  <c r="E82" i="84"/>
  <c r="E80" i="80"/>
  <c r="E82" i="80"/>
  <c r="E80" i="74"/>
  <c r="E82" i="74"/>
  <c r="E74" i="126"/>
  <c r="E77" i="126" s="1"/>
  <c r="E93" i="126"/>
  <c r="D77" i="126"/>
  <c r="E80" i="61"/>
  <c r="E82" i="61"/>
  <c r="E80" i="7"/>
  <c r="E82" i="7"/>
  <c r="E93" i="39"/>
  <c r="E74" i="39"/>
  <c r="E77" i="39" s="1"/>
  <c r="D77" i="39"/>
  <c r="E80" i="16"/>
  <c r="E82" i="16"/>
  <c r="E80" i="24"/>
  <c r="E82" i="24"/>
  <c r="E82" i="11"/>
  <c r="E80" i="11"/>
  <c r="E80" i="45"/>
  <c r="E82" i="45"/>
  <c r="E80" i="14"/>
  <c r="E82" i="14"/>
  <c r="E80" i="20"/>
  <c r="E82" i="20"/>
  <c r="E74" i="44"/>
  <c r="E77" i="44" s="1"/>
  <c r="E93" i="44"/>
  <c r="D77" i="44"/>
  <c r="E74" i="8"/>
  <c r="E77" i="8" s="1"/>
  <c r="E93" i="8"/>
  <c r="D77" i="8"/>
  <c r="E80" i="22"/>
  <c r="E82" i="22"/>
  <c r="E80" i="10"/>
  <c r="E82" i="10"/>
  <c r="E82" i="40"/>
  <c r="E80" i="40"/>
  <c r="E80" i="18"/>
  <c r="E82" i="18"/>
  <c r="E80" i="130"/>
  <c r="E82" i="130"/>
  <c r="E80" i="128"/>
  <c r="E82" i="128"/>
  <c r="E80" i="25"/>
  <c r="E82" i="25"/>
  <c r="E74" i="52"/>
  <c r="E77" i="52" s="1"/>
  <c r="E93" i="52"/>
  <c r="D77" i="52"/>
  <c r="E82" i="8"/>
  <c r="E80" i="8"/>
  <c r="E82" i="44"/>
  <c r="E80" i="44"/>
  <c r="E80" i="63"/>
  <c r="E82" i="63"/>
  <c r="E80" i="65"/>
  <c r="E82" i="65"/>
  <c r="E80" i="36"/>
  <c r="E82" i="36"/>
  <c r="E80" i="37"/>
  <c r="E82" i="37"/>
  <c r="E74" i="38"/>
  <c r="E77" i="38" s="1"/>
  <c r="E93" i="38"/>
  <c r="D77" i="38"/>
  <c r="E74" i="22"/>
  <c r="E77" i="22" s="1"/>
  <c r="E93" i="22"/>
  <c r="D77" i="22"/>
  <c r="E80" i="55"/>
  <c r="E82" i="55"/>
  <c r="E93" i="61"/>
  <c r="E74" i="61"/>
  <c r="E77" i="61" s="1"/>
  <c r="D77" i="61"/>
  <c r="E93" i="62"/>
  <c r="E74" i="62"/>
  <c r="E77" i="62" s="1"/>
  <c r="D77" i="62"/>
  <c r="E80" i="29"/>
  <c r="E82" i="29"/>
  <c r="E80" i="30"/>
  <c r="E82" i="30"/>
  <c r="E93" i="7"/>
  <c r="E74" i="7"/>
  <c r="E77" i="7" s="1"/>
  <c r="D77" i="7"/>
  <c r="E74" i="11"/>
  <c r="E77" i="11" s="1"/>
  <c r="E93" i="11"/>
  <c r="D77" i="11"/>
  <c r="E74" i="42"/>
  <c r="E77" i="42" s="1"/>
  <c r="E93" i="42"/>
  <c r="D77" i="42"/>
  <c r="E93" i="58"/>
  <c r="E74" i="58"/>
  <c r="E77" i="58" s="1"/>
  <c r="D77" i="58"/>
  <c r="E80" i="41"/>
  <c r="E82" i="41"/>
  <c r="E80" i="19"/>
  <c r="E82" i="19"/>
  <c r="E82" i="133"/>
  <c r="E80" i="133"/>
  <c r="E74" i="19"/>
  <c r="E77" i="19" s="1"/>
  <c r="E93" i="19"/>
  <c r="D77" i="19"/>
  <c r="E74" i="31"/>
  <c r="E77" i="31" s="1"/>
  <c r="E93" i="31"/>
  <c r="D77" i="31"/>
  <c r="E74" i="50"/>
  <c r="E77" i="50" s="1"/>
  <c r="E93" i="50"/>
  <c r="D77" i="50"/>
  <c r="E80" i="59"/>
  <c r="E82" i="59"/>
  <c r="E80" i="21"/>
  <c r="E82" i="21"/>
  <c r="E80" i="17"/>
  <c r="E82" i="17"/>
  <c r="E80" i="35"/>
  <c r="E82" i="35"/>
  <c r="E93" i="36"/>
  <c r="E74" i="36"/>
  <c r="E77" i="36" s="1"/>
  <c r="D77" i="36"/>
  <c r="E80" i="26"/>
  <c r="E82" i="26"/>
  <c r="E80" i="43"/>
  <c r="E82" i="43"/>
  <c r="E74" i="24"/>
  <c r="E77" i="24" s="1"/>
  <c r="E93" i="24"/>
  <c r="D77" i="24"/>
  <c r="E80" i="52"/>
  <c r="E82" i="52"/>
  <c r="E80" i="6"/>
  <c r="E82" i="6"/>
  <c r="E80" i="64"/>
  <c r="E82" i="64"/>
  <c r="E74" i="28"/>
  <c r="E77" i="28" s="1"/>
  <c r="E93" i="28"/>
  <c r="D77" i="28"/>
  <c r="E82" i="124"/>
  <c r="E80" i="124"/>
  <c r="E80" i="131"/>
  <c r="E82" i="131"/>
  <c r="E80" i="132"/>
  <c r="E82" i="132"/>
  <c r="E74" i="34"/>
  <c r="E77" i="34" s="1"/>
  <c r="E93" i="34"/>
  <c r="D77" i="34"/>
  <c r="E74" i="133"/>
  <c r="E77" i="133" s="1"/>
  <c r="E93" i="133"/>
  <c r="D77" i="133"/>
  <c r="E80" i="125"/>
  <c r="E82" i="125"/>
  <c r="E82" i="31"/>
  <c r="E80" i="31"/>
  <c r="E93" i="57"/>
  <c r="E74" i="57"/>
  <c r="E77" i="57" s="1"/>
  <c r="D77" i="57"/>
  <c r="E80" i="126"/>
  <c r="E82" i="126"/>
  <c r="E80" i="23"/>
  <c r="E82" i="23"/>
  <c r="E80" i="127"/>
  <c r="E82" i="127"/>
  <c r="E74" i="60"/>
  <c r="E77" i="60" s="1"/>
  <c r="E93" i="60"/>
  <c r="D77" i="60"/>
  <c r="Q40" i="9"/>
  <c r="R40" i="9"/>
  <c r="R36" i="9"/>
  <c r="O36" i="9"/>
  <c r="O40" i="9"/>
  <c r="Q36" i="9"/>
  <c r="P99" i="9" l="1"/>
  <c r="C79" i="123"/>
  <c r="C78" i="123"/>
  <c r="E76" i="123"/>
  <c r="E75" i="123"/>
  <c r="E72" i="123"/>
  <c r="C68" i="123"/>
  <c r="E67" i="123"/>
  <c r="D66" i="123"/>
  <c r="C66" i="123"/>
  <c r="F65" i="123"/>
  <c r="E65" i="123"/>
  <c r="F64" i="123"/>
  <c r="E64" i="123"/>
  <c r="F63" i="123"/>
  <c r="E63" i="123"/>
  <c r="F62" i="123"/>
  <c r="E62" i="123"/>
  <c r="E60" i="123"/>
  <c r="E59" i="123"/>
  <c r="E57" i="123"/>
  <c r="D57" i="123"/>
  <c r="C57" i="123"/>
  <c r="G56" i="123"/>
  <c r="E56" i="123"/>
  <c r="H56" i="123" s="1"/>
  <c r="H55" i="123"/>
  <c r="G55" i="123"/>
  <c r="E55" i="123"/>
  <c r="H54" i="123"/>
  <c r="G54" i="123"/>
  <c r="E54" i="123"/>
  <c r="G53" i="123"/>
  <c r="E53" i="123"/>
  <c r="H53" i="123" s="1"/>
  <c r="D50" i="123"/>
  <c r="C50" i="123"/>
  <c r="F49" i="123"/>
  <c r="E49" i="123"/>
  <c r="F48" i="123"/>
  <c r="E48" i="123"/>
  <c r="F47" i="123"/>
  <c r="E47" i="123"/>
  <c r="F46" i="123"/>
  <c r="E46" i="123"/>
  <c r="E43" i="123"/>
  <c r="D43" i="123"/>
  <c r="C43" i="123"/>
  <c r="F39" i="123" s="1"/>
  <c r="G42" i="123"/>
  <c r="F42" i="123"/>
  <c r="E42" i="123"/>
  <c r="G41" i="123"/>
  <c r="F41" i="123"/>
  <c r="E41" i="123"/>
  <c r="H41" i="123" s="1"/>
  <c r="G40" i="123"/>
  <c r="F40" i="123"/>
  <c r="E40" i="123"/>
  <c r="G39" i="123"/>
  <c r="E39" i="123"/>
  <c r="H39" i="123" s="1"/>
  <c r="E34" i="123"/>
  <c r="D32" i="123"/>
  <c r="C32" i="123"/>
  <c r="G31" i="123"/>
  <c r="E31" i="123"/>
  <c r="G30" i="123"/>
  <c r="E30" i="123"/>
  <c r="G29" i="123"/>
  <c r="E29" i="123"/>
  <c r="G28" i="123"/>
  <c r="E28" i="123"/>
  <c r="E26" i="123"/>
  <c r="D26" i="123"/>
  <c r="C26" i="123"/>
  <c r="H25" i="123"/>
  <c r="G25" i="123"/>
  <c r="F25" i="123"/>
  <c r="E25" i="123"/>
  <c r="H24" i="123"/>
  <c r="G24" i="123"/>
  <c r="F24" i="123"/>
  <c r="E24" i="123"/>
  <c r="H23" i="123"/>
  <c r="G23" i="123"/>
  <c r="F23" i="123"/>
  <c r="E23" i="123"/>
  <c r="H22" i="123"/>
  <c r="G22" i="123"/>
  <c r="F22" i="123"/>
  <c r="E22" i="123"/>
  <c r="E20" i="123"/>
  <c r="D20" i="123"/>
  <c r="C20" i="123"/>
  <c r="F19" i="123"/>
  <c r="E19" i="123"/>
  <c r="H19" i="123" s="1"/>
  <c r="G18" i="123"/>
  <c r="E18" i="123"/>
  <c r="F17" i="123"/>
  <c r="E17" i="123"/>
  <c r="F16" i="123"/>
  <c r="E16" i="123"/>
  <c r="H16" i="123" s="1"/>
  <c r="D14" i="123"/>
  <c r="C14" i="123"/>
  <c r="F10" i="123" s="1"/>
  <c r="F13" i="123"/>
  <c r="E13" i="123"/>
  <c r="F12" i="123"/>
  <c r="E12" i="123"/>
  <c r="F11" i="123"/>
  <c r="E11" i="123"/>
  <c r="E10" i="123"/>
  <c r="E6" i="123"/>
  <c r="E76" i="122"/>
  <c r="E75" i="122"/>
  <c r="E72" i="122"/>
  <c r="E67" i="122"/>
  <c r="D66" i="122"/>
  <c r="C66" i="122"/>
  <c r="G65" i="122"/>
  <c r="F65" i="122"/>
  <c r="E65" i="122"/>
  <c r="F64" i="122"/>
  <c r="E64" i="122"/>
  <c r="F63" i="122"/>
  <c r="E63" i="122"/>
  <c r="G62" i="122"/>
  <c r="F62" i="122"/>
  <c r="E62" i="122"/>
  <c r="E60" i="122"/>
  <c r="E59" i="122"/>
  <c r="E57" i="122"/>
  <c r="D57" i="122"/>
  <c r="C57" i="122"/>
  <c r="H56" i="122"/>
  <c r="G56" i="122"/>
  <c r="F56" i="122"/>
  <c r="E56" i="122"/>
  <c r="H55" i="122"/>
  <c r="G55" i="122"/>
  <c r="F55" i="122"/>
  <c r="E55" i="122"/>
  <c r="H54" i="122"/>
  <c r="G54" i="122"/>
  <c r="F54" i="122"/>
  <c r="E54" i="122"/>
  <c r="H53" i="122"/>
  <c r="G53" i="122"/>
  <c r="F53" i="122"/>
  <c r="E53" i="122"/>
  <c r="E50" i="122"/>
  <c r="D50" i="122"/>
  <c r="G48" i="122" s="1"/>
  <c r="C50" i="122"/>
  <c r="G49" i="122"/>
  <c r="F49" i="122"/>
  <c r="E49" i="122"/>
  <c r="F48" i="122"/>
  <c r="E48" i="122"/>
  <c r="H48" i="122" s="1"/>
  <c r="G47" i="122"/>
  <c r="F47" i="122"/>
  <c r="E47" i="122"/>
  <c r="G46" i="122"/>
  <c r="F46" i="122"/>
  <c r="E46" i="122"/>
  <c r="D43" i="122"/>
  <c r="C43" i="122"/>
  <c r="E42" i="122"/>
  <c r="G41" i="122"/>
  <c r="E41" i="122"/>
  <c r="G40" i="122"/>
  <c r="E40" i="122"/>
  <c r="E39" i="122"/>
  <c r="E34" i="122"/>
  <c r="D33" i="122"/>
  <c r="E32" i="122"/>
  <c r="D32" i="122"/>
  <c r="C32" i="122"/>
  <c r="F28" i="122" s="1"/>
  <c r="G31" i="122"/>
  <c r="F31" i="122"/>
  <c r="E31" i="122"/>
  <c r="G30" i="122"/>
  <c r="F30" i="122"/>
  <c r="E30" i="122"/>
  <c r="H30" i="122" s="1"/>
  <c r="G29" i="122"/>
  <c r="F29" i="122"/>
  <c r="E29" i="122"/>
  <c r="H29" i="122" s="1"/>
  <c r="G28" i="122"/>
  <c r="E28" i="122"/>
  <c r="D26" i="122"/>
  <c r="C26" i="122"/>
  <c r="E25" i="122"/>
  <c r="E24" i="122"/>
  <c r="E23" i="122"/>
  <c r="E22" i="122"/>
  <c r="D20" i="122"/>
  <c r="C20" i="122"/>
  <c r="G19" i="122"/>
  <c r="E19" i="122"/>
  <c r="G18" i="122"/>
  <c r="E18" i="122"/>
  <c r="G17" i="122"/>
  <c r="E17" i="122"/>
  <c r="G16" i="122"/>
  <c r="E16" i="122"/>
  <c r="E14" i="122"/>
  <c r="D14" i="122"/>
  <c r="C14" i="122"/>
  <c r="H13" i="122"/>
  <c r="G13" i="122"/>
  <c r="F13" i="122"/>
  <c r="E13" i="122"/>
  <c r="H12" i="122"/>
  <c r="G12" i="122"/>
  <c r="F12" i="122"/>
  <c r="E12" i="122"/>
  <c r="H11" i="122"/>
  <c r="G11" i="122"/>
  <c r="F11" i="122"/>
  <c r="E11" i="122"/>
  <c r="H10" i="122"/>
  <c r="G10" i="122"/>
  <c r="F10" i="122"/>
  <c r="E10" i="122"/>
  <c r="E6" i="122"/>
  <c r="E76" i="121"/>
  <c r="E75" i="121"/>
  <c r="E72" i="121"/>
  <c r="D70" i="121"/>
  <c r="D68" i="121"/>
  <c r="E67" i="121"/>
  <c r="D66" i="121"/>
  <c r="C66" i="121"/>
  <c r="G65" i="121"/>
  <c r="E65" i="121"/>
  <c r="G64" i="121"/>
  <c r="E64" i="121"/>
  <c r="G63" i="121"/>
  <c r="E63" i="121"/>
  <c r="G62" i="121"/>
  <c r="E62" i="121"/>
  <c r="E60" i="121"/>
  <c r="E59" i="121"/>
  <c r="D57" i="121"/>
  <c r="C57" i="121"/>
  <c r="E56" i="121"/>
  <c r="E55" i="121"/>
  <c r="E54" i="121"/>
  <c r="E53" i="121"/>
  <c r="D50" i="121"/>
  <c r="C50" i="121"/>
  <c r="G49" i="121"/>
  <c r="E49" i="121"/>
  <c r="G48" i="121"/>
  <c r="E48" i="121"/>
  <c r="G47" i="121"/>
  <c r="E47" i="121"/>
  <c r="G46" i="121"/>
  <c r="E46" i="121"/>
  <c r="E43" i="121"/>
  <c r="D43" i="121"/>
  <c r="C43" i="121"/>
  <c r="H42" i="121"/>
  <c r="G42" i="121"/>
  <c r="F42" i="121"/>
  <c r="E42" i="121"/>
  <c r="H41" i="121"/>
  <c r="G41" i="121"/>
  <c r="F41" i="121"/>
  <c r="E41" i="121"/>
  <c r="H40" i="121"/>
  <c r="G40" i="121"/>
  <c r="F40" i="121"/>
  <c r="E40" i="121"/>
  <c r="H39" i="121"/>
  <c r="G39" i="121"/>
  <c r="F39" i="121"/>
  <c r="E39" i="121"/>
  <c r="E34" i="121"/>
  <c r="D33" i="121"/>
  <c r="G66" i="121" s="1"/>
  <c r="D32" i="121"/>
  <c r="C32" i="121"/>
  <c r="E31" i="121"/>
  <c r="F30" i="121"/>
  <c r="E30" i="121"/>
  <c r="F29" i="121"/>
  <c r="E29" i="121"/>
  <c r="E28" i="121"/>
  <c r="E26" i="121"/>
  <c r="H22" i="121" s="1"/>
  <c r="D26" i="121"/>
  <c r="C26" i="121"/>
  <c r="H25" i="121"/>
  <c r="G25" i="121"/>
  <c r="E25" i="121"/>
  <c r="G24" i="121"/>
  <c r="E24" i="121"/>
  <c r="H24" i="121" s="1"/>
  <c r="G23" i="121"/>
  <c r="E23" i="121"/>
  <c r="H23" i="121" s="1"/>
  <c r="G22" i="121"/>
  <c r="E22" i="121"/>
  <c r="E20" i="121"/>
  <c r="D20" i="121"/>
  <c r="C20" i="121"/>
  <c r="G19" i="121"/>
  <c r="F19" i="121"/>
  <c r="E19" i="121"/>
  <c r="G18" i="121"/>
  <c r="F18" i="121"/>
  <c r="E18" i="121"/>
  <c r="G17" i="121"/>
  <c r="F17" i="121"/>
  <c r="E17" i="121"/>
  <c r="G16" i="121"/>
  <c r="F16" i="121"/>
  <c r="E16" i="121"/>
  <c r="D14" i="121"/>
  <c r="C14" i="121"/>
  <c r="E13" i="121"/>
  <c r="G12" i="121"/>
  <c r="E12" i="121"/>
  <c r="G11" i="121"/>
  <c r="E11" i="121"/>
  <c r="E10" i="121"/>
  <c r="E6" i="121"/>
  <c r="C78" i="120"/>
  <c r="E76" i="120"/>
  <c r="E75" i="120"/>
  <c r="E72" i="120"/>
  <c r="C68" i="120"/>
  <c r="E67" i="120"/>
  <c r="D66" i="120"/>
  <c r="C66" i="120"/>
  <c r="F65" i="120"/>
  <c r="E65" i="120"/>
  <c r="F64" i="120"/>
  <c r="E64" i="120"/>
  <c r="F63" i="120"/>
  <c r="E63" i="120"/>
  <c r="F62" i="120"/>
  <c r="E62" i="120"/>
  <c r="E60" i="120"/>
  <c r="E59" i="120"/>
  <c r="E57" i="120"/>
  <c r="D57" i="120"/>
  <c r="C57" i="120"/>
  <c r="G56" i="120"/>
  <c r="E56" i="120"/>
  <c r="H56" i="120" s="1"/>
  <c r="G55" i="120"/>
  <c r="E55" i="120"/>
  <c r="H55" i="120" s="1"/>
  <c r="H54" i="120"/>
  <c r="G54" i="120"/>
  <c r="E54" i="120"/>
  <c r="H53" i="120"/>
  <c r="G53" i="120"/>
  <c r="E53" i="120"/>
  <c r="D50" i="120"/>
  <c r="C50" i="120"/>
  <c r="F49" i="120"/>
  <c r="E49" i="120"/>
  <c r="F48" i="120"/>
  <c r="E48" i="120"/>
  <c r="F47" i="120"/>
  <c r="E47" i="120"/>
  <c r="F46" i="120"/>
  <c r="E46" i="120"/>
  <c r="D43" i="120"/>
  <c r="C43" i="120"/>
  <c r="G42" i="120"/>
  <c r="E42" i="120"/>
  <c r="G41" i="120"/>
  <c r="F41" i="120"/>
  <c r="E41" i="120"/>
  <c r="G40" i="120"/>
  <c r="F40" i="120"/>
  <c r="E40" i="120"/>
  <c r="E39" i="120"/>
  <c r="E34" i="120"/>
  <c r="D32" i="120"/>
  <c r="C32" i="120"/>
  <c r="G31" i="120"/>
  <c r="E31" i="120"/>
  <c r="G30" i="120"/>
  <c r="E30" i="120"/>
  <c r="G29" i="120"/>
  <c r="E29" i="120"/>
  <c r="G28" i="120"/>
  <c r="E28" i="120"/>
  <c r="E26" i="120"/>
  <c r="D26" i="120"/>
  <c r="C26" i="120"/>
  <c r="H25" i="120"/>
  <c r="G25" i="120"/>
  <c r="F25" i="120"/>
  <c r="E25" i="120"/>
  <c r="H24" i="120"/>
  <c r="G24" i="120"/>
  <c r="F24" i="120"/>
  <c r="E24" i="120"/>
  <c r="H23" i="120"/>
  <c r="G23" i="120"/>
  <c r="F23" i="120"/>
  <c r="E23" i="120"/>
  <c r="H22" i="120"/>
  <c r="G22" i="120"/>
  <c r="F22" i="120"/>
  <c r="E22" i="120"/>
  <c r="E20" i="120"/>
  <c r="D20" i="120"/>
  <c r="D33" i="120" s="1"/>
  <c r="C20" i="120"/>
  <c r="F19" i="120"/>
  <c r="E19" i="120"/>
  <c r="H19" i="120" s="1"/>
  <c r="F18" i="120"/>
  <c r="E18" i="120"/>
  <c r="H18" i="120" s="1"/>
  <c r="F17" i="120"/>
  <c r="E17" i="120"/>
  <c r="G16" i="120"/>
  <c r="F16" i="120"/>
  <c r="E16" i="120"/>
  <c r="D14" i="120"/>
  <c r="C14" i="120"/>
  <c r="F12" i="120" s="1"/>
  <c r="E13" i="120"/>
  <c r="E12" i="120"/>
  <c r="F11" i="120"/>
  <c r="E11" i="120"/>
  <c r="E10" i="120"/>
  <c r="E6" i="120"/>
  <c r="E76" i="119"/>
  <c r="E75" i="119"/>
  <c r="E72" i="119"/>
  <c r="D68" i="119"/>
  <c r="E67" i="119"/>
  <c r="D66" i="119"/>
  <c r="C66" i="119"/>
  <c r="E66" i="119" s="1"/>
  <c r="G65" i="119"/>
  <c r="E65" i="119"/>
  <c r="G64" i="119"/>
  <c r="F64" i="119"/>
  <c r="E64" i="119"/>
  <c r="G63" i="119"/>
  <c r="F63" i="119"/>
  <c r="E63" i="119"/>
  <c r="H63" i="119" s="1"/>
  <c r="G62" i="119"/>
  <c r="E62" i="119"/>
  <c r="H62" i="119" s="1"/>
  <c r="E60" i="119"/>
  <c r="E59" i="119"/>
  <c r="D57" i="119"/>
  <c r="C57" i="119"/>
  <c r="F56" i="119"/>
  <c r="E56" i="119"/>
  <c r="F55" i="119"/>
  <c r="E55" i="119"/>
  <c r="F54" i="119"/>
  <c r="E54" i="119"/>
  <c r="F53" i="119"/>
  <c r="E53" i="119"/>
  <c r="E50" i="119"/>
  <c r="D50" i="119"/>
  <c r="C50" i="119"/>
  <c r="F46" i="119" s="1"/>
  <c r="G49" i="119"/>
  <c r="F49" i="119"/>
  <c r="E49" i="119"/>
  <c r="G48" i="119"/>
  <c r="F48" i="119"/>
  <c r="E48" i="119"/>
  <c r="H48" i="119" s="1"/>
  <c r="G47" i="119"/>
  <c r="F47" i="119"/>
  <c r="E47" i="119"/>
  <c r="H47" i="119" s="1"/>
  <c r="G46" i="119"/>
  <c r="E46" i="119"/>
  <c r="H46" i="119" s="1"/>
  <c r="D43" i="119"/>
  <c r="C43" i="119"/>
  <c r="E42" i="119"/>
  <c r="E41" i="119"/>
  <c r="F40" i="119"/>
  <c r="E40" i="119"/>
  <c r="E39" i="119"/>
  <c r="E34" i="119"/>
  <c r="E32" i="119"/>
  <c r="D32" i="119"/>
  <c r="C32" i="119"/>
  <c r="G31" i="119"/>
  <c r="F31" i="119"/>
  <c r="E31" i="119"/>
  <c r="G30" i="119"/>
  <c r="F30" i="119"/>
  <c r="E30" i="119"/>
  <c r="G29" i="119"/>
  <c r="F29" i="119"/>
  <c r="E29" i="119"/>
  <c r="G28" i="119"/>
  <c r="F28" i="119"/>
  <c r="E28" i="119"/>
  <c r="D26" i="119"/>
  <c r="G25" i="119" s="1"/>
  <c r="C26" i="119"/>
  <c r="E25" i="119"/>
  <c r="G24" i="119"/>
  <c r="E24" i="119"/>
  <c r="G23" i="119"/>
  <c r="E23" i="119"/>
  <c r="G22" i="119"/>
  <c r="E22" i="119"/>
  <c r="E20" i="119"/>
  <c r="D20" i="119"/>
  <c r="C20" i="119"/>
  <c r="G19" i="119"/>
  <c r="F19" i="119"/>
  <c r="E19" i="119"/>
  <c r="G18" i="119"/>
  <c r="F18" i="119"/>
  <c r="E18" i="119"/>
  <c r="G17" i="119"/>
  <c r="F17" i="119"/>
  <c r="E17" i="119"/>
  <c r="G16" i="119"/>
  <c r="F16" i="119"/>
  <c r="E16" i="119"/>
  <c r="D14" i="119"/>
  <c r="G13" i="119" s="1"/>
  <c r="C14" i="119"/>
  <c r="F13" i="119"/>
  <c r="E13" i="119"/>
  <c r="F12" i="119"/>
  <c r="E12" i="119"/>
  <c r="G11" i="119"/>
  <c r="F11" i="119"/>
  <c r="E11" i="119"/>
  <c r="F10" i="119"/>
  <c r="E10" i="119"/>
  <c r="E6" i="119"/>
  <c r="E76" i="118"/>
  <c r="E75" i="118"/>
  <c r="E72" i="118"/>
  <c r="C68" i="118"/>
  <c r="E67" i="118"/>
  <c r="D66" i="118"/>
  <c r="C66" i="118"/>
  <c r="F65" i="118"/>
  <c r="E65" i="118"/>
  <c r="F64" i="118"/>
  <c r="E64" i="118"/>
  <c r="F63" i="118"/>
  <c r="E63" i="118"/>
  <c r="F62" i="118"/>
  <c r="E62" i="118"/>
  <c r="E60" i="118"/>
  <c r="E59" i="118"/>
  <c r="D57" i="118"/>
  <c r="C57" i="118"/>
  <c r="E57" i="118" s="1"/>
  <c r="G56" i="118"/>
  <c r="E56" i="118"/>
  <c r="G55" i="118"/>
  <c r="E55" i="118"/>
  <c r="H55" i="118" s="1"/>
  <c r="G54" i="118"/>
  <c r="E54" i="118"/>
  <c r="G53" i="118"/>
  <c r="E53" i="118"/>
  <c r="D50" i="118"/>
  <c r="C50" i="118"/>
  <c r="F49" i="118"/>
  <c r="E49" i="118"/>
  <c r="F48" i="118"/>
  <c r="E48" i="118"/>
  <c r="F47" i="118"/>
  <c r="E47" i="118"/>
  <c r="F46" i="118"/>
  <c r="E46" i="118"/>
  <c r="E43" i="118"/>
  <c r="D43" i="118"/>
  <c r="C43" i="118"/>
  <c r="E42" i="118"/>
  <c r="G41" i="118"/>
  <c r="E41" i="118"/>
  <c r="G40" i="118"/>
  <c r="F40" i="118"/>
  <c r="E40" i="118"/>
  <c r="G39" i="118"/>
  <c r="E39" i="118"/>
  <c r="E34" i="118"/>
  <c r="E32" i="118"/>
  <c r="H29" i="118" s="1"/>
  <c r="D32" i="118"/>
  <c r="C32" i="118"/>
  <c r="G31" i="118"/>
  <c r="E31" i="118"/>
  <c r="H31" i="118" s="1"/>
  <c r="H30" i="118"/>
  <c r="G30" i="118"/>
  <c r="E30" i="118"/>
  <c r="G29" i="118"/>
  <c r="E29" i="118"/>
  <c r="G28" i="118"/>
  <c r="E28" i="118"/>
  <c r="H28" i="118" s="1"/>
  <c r="D26" i="118"/>
  <c r="D33" i="118" s="1"/>
  <c r="C26" i="118"/>
  <c r="F25" i="118"/>
  <c r="E25" i="118"/>
  <c r="F24" i="118"/>
  <c r="E24" i="118"/>
  <c r="F23" i="118"/>
  <c r="E23" i="118"/>
  <c r="F22" i="118"/>
  <c r="E22" i="118"/>
  <c r="D20" i="118"/>
  <c r="C20" i="118"/>
  <c r="E20" i="118" s="1"/>
  <c r="G19" i="118"/>
  <c r="E19" i="118"/>
  <c r="G18" i="118"/>
  <c r="E18" i="118"/>
  <c r="G17" i="118"/>
  <c r="E17" i="118"/>
  <c r="G16" i="118"/>
  <c r="E16" i="118"/>
  <c r="D14" i="118"/>
  <c r="C14" i="118"/>
  <c r="F13" i="118" s="1"/>
  <c r="E13" i="118"/>
  <c r="E12" i="118"/>
  <c r="E11" i="118"/>
  <c r="E10" i="118"/>
  <c r="E6" i="118"/>
  <c r="E76" i="117"/>
  <c r="E75" i="117"/>
  <c r="E72" i="117"/>
  <c r="E67" i="117"/>
  <c r="D66" i="117"/>
  <c r="C66" i="117"/>
  <c r="F65" i="117" s="1"/>
  <c r="G65" i="117"/>
  <c r="E65" i="117"/>
  <c r="F64" i="117"/>
  <c r="E64" i="117"/>
  <c r="G63" i="117"/>
  <c r="F63" i="117"/>
  <c r="E63" i="117"/>
  <c r="F62" i="117"/>
  <c r="E62" i="117"/>
  <c r="E60" i="117"/>
  <c r="E59" i="117"/>
  <c r="E57" i="117"/>
  <c r="D57" i="117"/>
  <c r="C57" i="117"/>
  <c r="G56" i="117"/>
  <c r="F56" i="117"/>
  <c r="E56" i="117"/>
  <c r="G55" i="117"/>
  <c r="F55" i="117"/>
  <c r="E55" i="117"/>
  <c r="G54" i="117"/>
  <c r="F54" i="117"/>
  <c r="E54" i="117"/>
  <c r="G53" i="117"/>
  <c r="F53" i="117"/>
  <c r="E53" i="117"/>
  <c r="D50" i="117"/>
  <c r="C50" i="117"/>
  <c r="F49" i="117" s="1"/>
  <c r="G49" i="117"/>
  <c r="E49" i="117"/>
  <c r="F48" i="117"/>
  <c r="E48" i="117"/>
  <c r="G47" i="117"/>
  <c r="F47" i="117"/>
  <c r="E47" i="117"/>
  <c r="F46" i="117"/>
  <c r="E46" i="117"/>
  <c r="D43" i="117"/>
  <c r="C43" i="117"/>
  <c r="F42" i="117"/>
  <c r="E42" i="117"/>
  <c r="F41" i="117"/>
  <c r="E41" i="117"/>
  <c r="F40" i="117"/>
  <c r="E40" i="117"/>
  <c r="F39" i="117"/>
  <c r="E39" i="117"/>
  <c r="E34" i="117"/>
  <c r="E32" i="117"/>
  <c r="H31" i="117" s="1"/>
  <c r="D32" i="117"/>
  <c r="C32" i="117"/>
  <c r="G31" i="117"/>
  <c r="F31" i="117"/>
  <c r="E31" i="117"/>
  <c r="G30" i="117"/>
  <c r="F30" i="117"/>
  <c r="E30" i="117"/>
  <c r="G29" i="117"/>
  <c r="F29" i="117"/>
  <c r="E29" i="117"/>
  <c r="G28" i="117"/>
  <c r="F28" i="117"/>
  <c r="E28" i="117"/>
  <c r="D26" i="117"/>
  <c r="G25" i="117" s="1"/>
  <c r="C26" i="117"/>
  <c r="F24" i="117" s="1"/>
  <c r="F25" i="117"/>
  <c r="E25" i="117"/>
  <c r="G24" i="117"/>
  <c r="E24" i="117"/>
  <c r="G23" i="117"/>
  <c r="E23" i="117"/>
  <c r="F22" i="117"/>
  <c r="E22" i="117"/>
  <c r="D20" i="117"/>
  <c r="C20" i="117"/>
  <c r="F19" i="117" s="1"/>
  <c r="E19" i="117"/>
  <c r="F18" i="117"/>
  <c r="E18" i="117"/>
  <c r="F17" i="117"/>
  <c r="E17" i="117"/>
  <c r="F16" i="117"/>
  <c r="E16" i="117"/>
  <c r="E14" i="117"/>
  <c r="H13" i="117" s="1"/>
  <c r="D14" i="117"/>
  <c r="C14" i="117"/>
  <c r="G13" i="117"/>
  <c r="E13" i="117"/>
  <c r="G12" i="117"/>
  <c r="E12" i="117"/>
  <c r="H12" i="117" s="1"/>
  <c r="G11" i="117"/>
  <c r="E11" i="117"/>
  <c r="H11" i="117" s="1"/>
  <c r="H10" i="117"/>
  <c r="G10" i="117"/>
  <c r="E10" i="117"/>
  <c r="E6" i="117"/>
  <c r="E76" i="116"/>
  <c r="E75" i="116"/>
  <c r="E72" i="116"/>
  <c r="D68" i="116"/>
  <c r="E68" i="116" s="1"/>
  <c r="E67" i="116"/>
  <c r="D66" i="116"/>
  <c r="C66" i="116"/>
  <c r="C68" i="116" s="1"/>
  <c r="E65" i="116"/>
  <c r="F64" i="116"/>
  <c r="E64" i="116"/>
  <c r="F63" i="116"/>
  <c r="E63" i="116"/>
  <c r="F62" i="116"/>
  <c r="E62" i="116"/>
  <c r="E60" i="116"/>
  <c r="E59" i="116"/>
  <c r="D57" i="116"/>
  <c r="G56" i="116" s="1"/>
  <c r="C57" i="116"/>
  <c r="F53" i="116" s="1"/>
  <c r="E56" i="116"/>
  <c r="G55" i="116"/>
  <c r="E55" i="116"/>
  <c r="G54" i="116"/>
  <c r="F54" i="116"/>
  <c r="E54" i="116"/>
  <c r="G53" i="116"/>
  <c r="E53" i="116"/>
  <c r="D50" i="116"/>
  <c r="C50" i="116"/>
  <c r="F48" i="116" s="1"/>
  <c r="F49" i="116"/>
  <c r="E49" i="116"/>
  <c r="E48" i="116"/>
  <c r="F47" i="116"/>
  <c r="E47" i="116"/>
  <c r="E46" i="116"/>
  <c r="E43" i="116"/>
  <c r="D43" i="116"/>
  <c r="D79" i="116" s="1"/>
  <c r="C43" i="116"/>
  <c r="G42" i="116"/>
  <c r="E42" i="116"/>
  <c r="H42" i="116" s="1"/>
  <c r="G41" i="116"/>
  <c r="E41" i="116"/>
  <c r="H41" i="116" s="1"/>
  <c r="H40" i="116"/>
  <c r="G40" i="116"/>
  <c r="E40" i="116"/>
  <c r="H39" i="116"/>
  <c r="G39" i="116"/>
  <c r="E39" i="116"/>
  <c r="E34" i="116"/>
  <c r="D32" i="116"/>
  <c r="E32" i="116" s="1"/>
  <c r="C32" i="116"/>
  <c r="F31" i="116"/>
  <c r="E31" i="116"/>
  <c r="F30" i="116"/>
  <c r="E30" i="116"/>
  <c r="G29" i="116"/>
  <c r="F29" i="116"/>
  <c r="E29" i="116"/>
  <c r="F28" i="116"/>
  <c r="E28" i="116"/>
  <c r="D26" i="116"/>
  <c r="C26" i="116"/>
  <c r="F25" i="116" s="1"/>
  <c r="E25" i="116"/>
  <c r="F24" i="116"/>
  <c r="E24" i="116"/>
  <c r="F23" i="116"/>
  <c r="E23" i="116"/>
  <c r="F22" i="116"/>
  <c r="E22" i="116"/>
  <c r="E20" i="116"/>
  <c r="D20" i="116"/>
  <c r="C20" i="116"/>
  <c r="G19" i="116"/>
  <c r="E19" i="116"/>
  <c r="G18" i="116"/>
  <c r="E18" i="116"/>
  <c r="H18" i="116" s="1"/>
  <c r="G17" i="116"/>
  <c r="E17" i="116"/>
  <c r="H17" i="116" s="1"/>
  <c r="H16" i="116"/>
  <c r="G16" i="116"/>
  <c r="E16" i="116"/>
  <c r="D14" i="116"/>
  <c r="E14" i="116" s="1"/>
  <c r="C14" i="116"/>
  <c r="F13" i="116"/>
  <c r="E13" i="116"/>
  <c r="F12" i="116"/>
  <c r="E12" i="116"/>
  <c r="F11" i="116"/>
  <c r="E11" i="116"/>
  <c r="F10" i="116"/>
  <c r="E10" i="116"/>
  <c r="E6" i="116"/>
  <c r="D78" i="115"/>
  <c r="E76" i="115"/>
  <c r="E75" i="115"/>
  <c r="E72" i="115"/>
  <c r="D70" i="115"/>
  <c r="D68" i="115"/>
  <c r="E67" i="115"/>
  <c r="D66" i="115"/>
  <c r="C66" i="115"/>
  <c r="G65" i="115"/>
  <c r="E65" i="115"/>
  <c r="G64" i="115"/>
  <c r="E64" i="115"/>
  <c r="G63" i="115"/>
  <c r="E63" i="115"/>
  <c r="G62" i="115"/>
  <c r="E62" i="115"/>
  <c r="E60" i="115"/>
  <c r="E59" i="115"/>
  <c r="D57" i="115"/>
  <c r="C57" i="115"/>
  <c r="F56" i="115" s="1"/>
  <c r="E56" i="115"/>
  <c r="F55" i="115"/>
  <c r="E55" i="115"/>
  <c r="E54" i="115"/>
  <c r="F53" i="115"/>
  <c r="E53" i="115"/>
  <c r="D50" i="115"/>
  <c r="C50" i="115"/>
  <c r="G49" i="115"/>
  <c r="E49" i="115"/>
  <c r="G48" i="115"/>
  <c r="E48" i="115"/>
  <c r="G47" i="115"/>
  <c r="E47" i="115"/>
  <c r="G46" i="115"/>
  <c r="E46" i="115"/>
  <c r="D43" i="115"/>
  <c r="C43" i="115"/>
  <c r="G42" i="115"/>
  <c r="F42" i="115"/>
  <c r="E42" i="115"/>
  <c r="G41" i="115"/>
  <c r="F41" i="115"/>
  <c r="E41" i="115"/>
  <c r="G40" i="115"/>
  <c r="F40" i="115"/>
  <c r="E40" i="115"/>
  <c r="F39" i="115"/>
  <c r="E39" i="115"/>
  <c r="D35" i="115"/>
  <c r="E34" i="115"/>
  <c r="D33" i="115"/>
  <c r="C33" i="115"/>
  <c r="D32" i="115"/>
  <c r="C32" i="115"/>
  <c r="F28" i="115" s="1"/>
  <c r="F31" i="115"/>
  <c r="E31" i="115"/>
  <c r="F30" i="115"/>
  <c r="E30" i="115"/>
  <c r="E29" i="115"/>
  <c r="E28" i="115"/>
  <c r="E26" i="115"/>
  <c r="D26" i="115"/>
  <c r="C26" i="115"/>
  <c r="H25" i="115"/>
  <c r="G25" i="115"/>
  <c r="E25" i="115"/>
  <c r="G24" i="115"/>
  <c r="E24" i="115"/>
  <c r="H24" i="115" s="1"/>
  <c r="G23" i="115"/>
  <c r="E23" i="115"/>
  <c r="H23" i="115" s="1"/>
  <c r="H22" i="115"/>
  <c r="G22" i="115"/>
  <c r="E22" i="115"/>
  <c r="E20" i="115"/>
  <c r="D20" i="115"/>
  <c r="C20" i="115"/>
  <c r="F19" i="115"/>
  <c r="E19" i="115"/>
  <c r="F18" i="115"/>
  <c r="E18" i="115"/>
  <c r="G17" i="115"/>
  <c r="F17" i="115"/>
  <c r="E17" i="115"/>
  <c r="G16" i="115"/>
  <c r="F16" i="115"/>
  <c r="E16" i="115"/>
  <c r="D14" i="115"/>
  <c r="C14" i="115"/>
  <c r="G13" i="115"/>
  <c r="E13" i="115"/>
  <c r="G12" i="115"/>
  <c r="F12" i="115"/>
  <c r="E12" i="115"/>
  <c r="E11" i="115"/>
  <c r="E10" i="115"/>
  <c r="E6" i="115"/>
  <c r="C79" i="114"/>
  <c r="C78" i="114"/>
  <c r="E76" i="114"/>
  <c r="E75" i="114"/>
  <c r="E72" i="114"/>
  <c r="C68" i="114"/>
  <c r="E67" i="114"/>
  <c r="D66" i="114"/>
  <c r="C66" i="114"/>
  <c r="F65" i="114"/>
  <c r="E65" i="114"/>
  <c r="F64" i="114"/>
  <c r="E64" i="114"/>
  <c r="F63" i="114"/>
  <c r="E63" i="114"/>
  <c r="F62" i="114"/>
  <c r="E62" i="114"/>
  <c r="E60" i="114"/>
  <c r="E59" i="114"/>
  <c r="E57" i="114"/>
  <c r="D57" i="114"/>
  <c r="C57" i="114"/>
  <c r="G56" i="114"/>
  <c r="E56" i="114"/>
  <c r="H56" i="114" s="1"/>
  <c r="H55" i="114"/>
  <c r="G55" i="114"/>
  <c r="E55" i="114"/>
  <c r="H54" i="114"/>
  <c r="G54" i="114"/>
  <c r="E54" i="114"/>
  <c r="G53" i="114"/>
  <c r="E53" i="114"/>
  <c r="H53" i="114" s="1"/>
  <c r="D50" i="114"/>
  <c r="C50" i="114"/>
  <c r="F49" i="114"/>
  <c r="E49" i="114"/>
  <c r="F48" i="114"/>
  <c r="E48" i="114"/>
  <c r="F47" i="114"/>
  <c r="E47" i="114"/>
  <c r="F46" i="114"/>
  <c r="E46" i="114"/>
  <c r="E43" i="114"/>
  <c r="D43" i="114"/>
  <c r="C43" i="114"/>
  <c r="F39" i="114" s="1"/>
  <c r="G42" i="114"/>
  <c r="F42" i="114"/>
  <c r="E42" i="114"/>
  <c r="G41" i="114"/>
  <c r="F41" i="114"/>
  <c r="E41" i="114"/>
  <c r="H41" i="114" s="1"/>
  <c r="G40" i="114"/>
  <c r="F40" i="114"/>
  <c r="E40" i="114"/>
  <c r="G39" i="114"/>
  <c r="E39" i="114"/>
  <c r="H39" i="114" s="1"/>
  <c r="E34" i="114"/>
  <c r="D32" i="114"/>
  <c r="C32" i="114"/>
  <c r="G31" i="114"/>
  <c r="E31" i="114"/>
  <c r="G30" i="114"/>
  <c r="E30" i="114"/>
  <c r="G29" i="114"/>
  <c r="E29" i="114"/>
  <c r="G28" i="114"/>
  <c r="E28" i="114"/>
  <c r="E26" i="114"/>
  <c r="H25" i="114" s="1"/>
  <c r="D26" i="114"/>
  <c r="C26" i="114"/>
  <c r="G25" i="114"/>
  <c r="F25" i="114"/>
  <c r="E25" i="114"/>
  <c r="G24" i="114"/>
  <c r="F24" i="114"/>
  <c r="E24" i="114"/>
  <c r="G23" i="114"/>
  <c r="F23" i="114"/>
  <c r="E23" i="114"/>
  <c r="G22" i="114"/>
  <c r="F22" i="114"/>
  <c r="E22" i="114"/>
  <c r="D20" i="114"/>
  <c r="C20" i="114"/>
  <c r="F19" i="114"/>
  <c r="E19" i="114"/>
  <c r="G18" i="114"/>
  <c r="E18" i="114"/>
  <c r="F17" i="114"/>
  <c r="E17" i="114"/>
  <c r="F16" i="114"/>
  <c r="E16" i="114"/>
  <c r="D14" i="114"/>
  <c r="C14" i="114"/>
  <c r="F10" i="114" s="1"/>
  <c r="F13" i="114"/>
  <c r="E13" i="114"/>
  <c r="F12" i="114"/>
  <c r="E12" i="114"/>
  <c r="F11" i="114"/>
  <c r="E11" i="114"/>
  <c r="E10" i="114"/>
  <c r="E6" i="114"/>
  <c r="E76" i="113"/>
  <c r="E75" i="113"/>
  <c r="E72" i="113"/>
  <c r="E67" i="113"/>
  <c r="D66" i="113"/>
  <c r="C66" i="113"/>
  <c r="G65" i="113"/>
  <c r="F65" i="113"/>
  <c r="E65" i="113"/>
  <c r="F64" i="113"/>
  <c r="E64" i="113"/>
  <c r="F63" i="113"/>
  <c r="E63" i="113"/>
  <c r="G62" i="113"/>
  <c r="F62" i="113"/>
  <c r="E62" i="113"/>
  <c r="E60" i="113"/>
  <c r="E59" i="113"/>
  <c r="E57" i="113"/>
  <c r="D57" i="113"/>
  <c r="C57" i="113"/>
  <c r="H56" i="113"/>
  <c r="G56" i="113"/>
  <c r="F56" i="113"/>
  <c r="E56" i="113"/>
  <c r="H55" i="113"/>
  <c r="G55" i="113"/>
  <c r="F55" i="113"/>
  <c r="E55" i="113"/>
  <c r="H54" i="113"/>
  <c r="G54" i="113"/>
  <c r="F54" i="113"/>
  <c r="E54" i="113"/>
  <c r="H53" i="113"/>
  <c r="G53" i="113"/>
  <c r="F53" i="113"/>
  <c r="E53" i="113"/>
  <c r="E50" i="113"/>
  <c r="D50" i="113"/>
  <c r="G48" i="113" s="1"/>
  <c r="C50" i="113"/>
  <c r="G49" i="113"/>
  <c r="F49" i="113"/>
  <c r="E49" i="113"/>
  <c r="F48" i="113"/>
  <c r="E48" i="113"/>
  <c r="G47" i="113"/>
  <c r="F47" i="113"/>
  <c r="E47" i="113"/>
  <c r="G46" i="113"/>
  <c r="F46" i="113"/>
  <c r="E46" i="113"/>
  <c r="D43" i="113"/>
  <c r="C43" i="113"/>
  <c r="E42" i="113"/>
  <c r="G41" i="113"/>
  <c r="E41" i="113"/>
  <c r="G40" i="113"/>
  <c r="E40" i="113"/>
  <c r="E39" i="113"/>
  <c r="E34" i="113"/>
  <c r="E32" i="113"/>
  <c r="D32" i="113"/>
  <c r="C32" i="113"/>
  <c r="F28" i="113" s="1"/>
  <c r="G31" i="113"/>
  <c r="F31" i="113"/>
  <c r="E31" i="113"/>
  <c r="G30" i="113"/>
  <c r="F30" i="113"/>
  <c r="E30" i="113"/>
  <c r="H30" i="113" s="1"/>
  <c r="G29" i="113"/>
  <c r="F29" i="113"/>
  <c r="E29" i="113"/>
  <c r="G28" i="113"/>
  <c r="E28" i="113"/>
  <c r="D26" i="113"/>
  <c r="C26" i="113"/>
  <c r="E25" i="113"/>
  <c r="E24" i="113"/>
  <c r="F23" i="113"/>
  <c r="E23" i="113"/>
  <c r="F22" i="113"/>
  <c r="E22" i="113"/>
  <c r="D20" i="113"/>
  <c r="C20" i="113"/>
  <c r="G19" i="113"/>
  <c r="E19" i="113"/>
  <c r="G18" i="113"/>
  <c r="E18" i="113"/>
  <c r="G17" i="113"/>
  <c r="E17" i="113"/>
  <c r="G16" i="113"/>
  <c r="E16" i="113"/>
  <c r="E14" i="113"/>
  <c r="H13" i="113" s="1"/>
  <c r="D14" i="113"/>
  <c r="C14" i="113"/>
  <c r="G13" i="113"/>
  <c r="F13" i="113"/>
  <c r="E13" i="113"/>
  <c r="G12" i="113"/>
  <c r="F12" i="113"/>
  <c r="E12" i="113"/>
  <c r="G11" i="113"/>
  <c r="F11" i="113"/>
  <c r="E11" i="113"/>
  <c r="G10" i="113"/>
  <c r="F10" i="113"/>
  <c r="E10" i="113"/>
  <c r="E6" i="113"/>
  <c r="D78" i="112"/>
  <c r="E76" i="112"/>
  <c r="E75" i="112"/>
  <c r="D74" i="112"/>
  <c r="E72" i="112"/>
  <c r="D70" i="112"/>
  <c r="D68" i="112"/>
  <c r="E67" i="112"/>
  <c r="D66" i="112"/>
  <c r="C66" i="112"/>
  <c r="G65" i="112"/>
  <c r="E65" i="112"/>
  <c r="G64" i="112"/>
  <c r="E64" i="112"/>
  <c r="G63" i="112"/>
  <c r="E63" i="112"/>
  <c r="G62" i="112"/>
  <c r="E62" i="112"/>
  <c r="E60" i="112"/>
  <c r="E59" i="112"/>
  <c r="D57" i="112"/>
  <c r="C57" i="112"/>
  <c r="F53" i="112" s="1"/>
  <c r="E56" i="112"/>
  <c r="E55" i="112"/>
  <c r="F54" i="112"/>
  <c r="E54" i="112"/>
  <c r="E53" i="112"/>
  <c r="D50" i="112"/>
  <c r="C50" i="112"/>
  <c r="G49" i="112"/>
  <c r="E49" i="112"/>
  <c r="G48" i="112"/>
  <c r="E48" i="112"/>
  <c r="G47" i="112"/>
  <c r="E47" i="112"/>
  <c r="G46" i="112"/>
  <c r="E46" i="112"/>
  <c r="E43" i="112"/>
  <c r="D43" i="112"/>
  <c r="C43" i="112"/>
  <c r="G42" i="112"/>
  <c r="F42" i="112"/>
  <c r="E42" i="112"/>
  <c r="G41" i="112"/>
  <c r="F41" i="112"/>
  <c r="E41" i="112"/>
  <c r="G40" i="112"/>
  <c r="F40" i="112"/>
  <c r="E40" i="112"/>
  <c r="G39" i="112"/>
  <c r="F39" i="112"/>
  <c r="E39" i="112"/>
  <c r="E34" i="112"/>
  <c r="D32" i="112"/>
  <c r="C32" i="112"/>
  <c r="E31" i="112"/>
  <c r="F30" i="112"/>
  <c r="E30" i="112"/>
  <c r="F29" i="112"/>
  <c r="E29" i="112"/>
  <c r="E28" i="112"/>
  <c r="E26" i="112"/>
  <c r="H25" i="112" s="1"/>
  <c r="D26" i="112"/>
  <c r="C26" i="112"/>
  <c r="G25" i="112"/>
  <c r="E25" i="112"/>
  <c r="G24" i="112"/>
  <c r="E24" i="112"/>
  <c r="G23" i="112"/>
  <c r="E23" i="112"/>
  <c r="H23" i="112" s="1"/>
  <c r="H22" i="112"/>
  <c r="G22" i="112"/>
  <c r="E22" i="112"/>
  <c r="D20" i="112"/>
  <c r="C20" i="112"/>
  <c r="F19" i="112"/>
  <c r="E19" i="112"/>
  <c r="F18" i="112"/>
  <c r="E18" i="112"/>
  <c r="G17" i="112"/>
  <c r="F17" i="112"/>
  <c r="E17" i="112"/>
  <c r="F16" i="112"/>
  <c r="E16" i="112"/>
  <c r="D14" i="112"/>
  <c r="C14" i="112"/>
  <c r="F10" i="112" s="1"/>
  <c r="E13" i="112"/>
  <c r="E12" i="112"/>
  <c r="G11" i="112"/>
  <c r="F11" i="112"/>
  <c r="E11" i="112"/>
  <c r="E10" i="112"/>
  <c r="E6" i="112"/>
  <c r="C78" i="111"/>
  <c r="E76" i="111"/>
  <c r="E75" i="111"/>
  <c r="E72" i="111"/>
  <c r="C70" i="111"/>
  <c r="C74" i="111" s="1"/>
  <c r="C93" i="111" s="1"/>
  <c r="C68" i="111"/>
  <c r="E67" i="111"/>
  <c r="D66" i="111"/>
  <c r="C66" i="111"/>
  <c r="F65" i="111"/>
  <c r="E65" i="111"/>
  <c r="F64" i="111"/>
  <c r="E64" i="111"/>
  <c r="F63" i="111"/>
  <c r="E63" i="111"/>
  <c r="F62" i="111"/>
  <c r="E62" i="111"/>
  <c r="E60" i="111"/>
  <c r="E59" i="111"/>
  <c r="E57" i="111"/>
  <c r="H54" i="111" s="1"/>
  <c r="D57" i="111"/>
  <c r="C57" i="111"/>
  <c r="G56" i="111"/>
  <c r="E56" i="111"/>
  <c r="H56" i="111" s="1"/>
  <c r="G55" i="111"/>
  <c r="E55" i="111"/>
  <c r="H55" i="111" s="1"/>
  <c r="G54" i="111"/>
  <c r="E54" i="111"/>
  <c r="H53" i="111"/>
  <c r="G53" i="111"/>
  <c r="E53" i="111"/>
  <c r="D50" i="111"/>
  <c r="G46" i="111" s="1"/>
  <c r="C50" i="111"/>
  <c r="F49" i="111"/>
  <c r="E49" i="111"/>
  <c r="G48" i="111"/>
  <c r="F48" i="111"/>
  <c r="E48" i="111"/>
  <c r="F47" i="111"/>
  <c r="E47" i="111"/>
  <c r="F46" i="111"/>
  <c r="E46" i="111"/>
  <c r="D43" i="111"/>
  <c r="C43" i="111"/>
  <c r="E42" i="111"/>
  <c r="G41" i="111"/>
  <c r="F41" i="111"/>
  <c r="E41" i="111"/>
  <c r="F40" i="111"/>
  <c r="E40" i="111"/>
  <c r="F39" i="111"/>
  <c r="E39" i="111"/>
  <c r="E34" i="111"/>
  <c r="D32" i="111"/>
  <c r="C32" i="111"/>
  <c r="G31" i="111"/>
  <c r="E31" i="111"/>
  <c r="G30" i="111"/>
  <c r="E30" i="111"/>
  <c r="G29" i="111"/>
  <c r="E29" i="111"/>
  <c r="G28" i="111"/>
  <c r="E28" i="111"/>
  <c r="E26" i="111"/>
  <c r="D26" i="111"/>
  <c r="C26" i="111"/>
  <c r="H25" i="111"/>
  <c r="G25" i="111"/>
  <c r="F25" i="111"/>
  <c r="E25" i="111"/>
  <c r="H24" i="111"/>
  <c r="G24" i="111"/>
  <c r="F24" i="111"/>
  <c r="E24" i="111"/>
  <c r="H23" i="111"/>
  <c r="G23" i="111"/>
  <c r="F23" i="111"/>
  <c r="E23" i="111"/>
  <c r="H22" i="111"/>
  <c r="G22" i="111"/>
  <c r="F22" i="111"/>
  <c r="E22" i="111"/>
  <c r="E20" i="111"/>
  <c r="D20" i="111"/>
  <c r="G18" i="111" s="1"/>
  <c r="C20" i="111"/>
  <c r="G19" i="111"/>
  <c r="F19" i="111"/>
  <c r="E19" i="111"/>
  <c r="F18" i="111"/>
  <c r="E18" i="111"/>
  <c r="G17" i="111"/>
  <c r="F17" i="111"/>
  <c r="E17" i="111"/>
  <c r="G16" i="111"/>
  <c r="F16" i="111"/>
  <c r="E16" i="111"/>
  <c r="D14" i="111"/>
  <c r="C14" i="111"/>
  <c r="F13" i="111" s="1"/>
  <c r="E13" i="111"/>
  <c r="F12" i="111"/>
  <c r="E12" i="111"/>
  <c r="E11" i="111"/>
  <c r="F10" i="111"/>
  <c r="E10" i="111"/>
  <c r="E6" i="111"/>
  <c r="E76" i="110"/>
  <c r="E75" i="110"/>
  <c r="E72" i="110"/>
  <c r="D68" i="110"/>
  <c r="E67" i="110"/>
  <c r="D66" i="110"/>
  <c r="C66" i="110"/>
  <c r="E66" i="110" s="1"/>
  <c r="G65" i="110"/>
  <c r="E65" i="110"/>
  <c r="G64" i="110"/>
  <c r="F64" i="110"/>
  <c r="E64" i="110"/>
  <c r="G63" i="110"/>
  <c r="F63" i="110"/>
  <c r="E63" i="110"/>
  <c r="H63" i="110" s="1"/>
  <c r="G62" i="110"/>
  <c r="E62" i="110"/>
  <c r="E60" i="110"/>
  <c r="E59" i="110"/>
  <c r="D57" i="110"/>
  <c r="C57" i="110"/>
  <c r="F56" i="110"/>
  <c r="E56" i="110"/>
  <c r="F55" i="110"/>
  <c r="E55" i="110"/>
  <c r="F54" i="110"/>
  <c r="E54" i="110"/>
  <c r="F53" i="110"/>
  <c r="E53" i="110"/>
  <c r="E50" i="110"/>
  <c r="D50" i="110"/>
  <c r="C50" i="110"/>
  <c r="F46" i="110" s="1"/>
  <c r="G49" i="110"/>
  <c r="F49" i="110"/>
  <c r="E49" i="110"/>
  <c r="G48" i="110"/>
  <c r="F48" i="110"/>
  <c r="E48" i="110"/>
  <c r="H48" i="110" s="1"/>
  <c r="G47" i="110"/>
  <c r="F47" i="110"/>
  <c r="E47" i="110"/>
  <c r="G46" i="110"/>
  <c r="E46" i="110"/>
  <c r="H46" i="110" s="1"/>
  <c r="D43" i="110"/>
  <c r="C43" i="110"/>
  <c r="F42" i="110"/>
  <c r="E42" i="110"/>
  <c r="E41" i="110"/>
  <c r="F40" i="110"/>
  <c r="E40" i="110"/>
  <c r="F39" i="110"/>
  <c r="E39" i="110"/>
  <c r="E34" i="110"/>
  <c r="E32" i="110"/>
  <c r="D32" i="110"/>
  <c r="C32" i="110"/>
  <c r="G31" i="110"/>
  <c r="F31" i="110"/>
  <c r="E31" i="110"/>
  <c r="G30" i="110"/>
  <c r="F30" i="110"/>
  <c r="E30" i="110"/>
  <c r="G29" i="110"/>
  <c r="F29" i="110"/>
  <c r="E29" i="110"/>
  <c r="G28" i="110"/>
  <c r="F28" i="110"/>
  <c r="E28" i="110"/>
  <c r="D26" i="110"/>
  <c r="G25" i="110" s="1"/>
  <c r="C26" i="110"/>
  <c r="E25" i="110"/>
  <c r="G24" i="110"/>
  <c r="E24" i="110"/>
  <c r="G23" i="110"/>
  <c r="E23" i="110"/>
  <c r="E22" i="110"/>
  <c r="E20" i="110"/>
  <c r="D20" i="110"/>
  <c r="C20" i="110"/>
  <c r="G19" i="110"/>
  <c r="F19" i="110"/>
  <c r="E19" i="110"/>
  <c r="G18" i="110"/>
  <c r="F18" i="110"/>
  <c r="E18" i="110"/>
  <c r="G17" i="110"/>
  <c r="F17" i="110"/>
  <c r="E17" i="110"/>
  <c r="G16" i="110"/>
  <c r="F16" i="110"/>
  <c r="E16" i="110"/>
  <c r="D14" i="110"/>
  <c r="C14" i="110"/>
  <c r="F13" i="110"/>
  <c r="E13" i="110"/>
  <c r="F12" i="110"/>
  <c r="E12" i="110"/>
  <c r="G11" i="110"/>
  <c r="F11" i="110"/>
  <c r="E11" i="110"/>
  <c r="F10" i="110"/>
  <c r="E10" i="110"/>
  <c r="E6" i="110"/>
  <c r="E76" i="109"/>
  <c r="E75" i="109"/>
  <c r="E72" i="109"/>
  <c r="C68" i="109"/>
  <c r="E67" i="109"/>
  <c r="D66" i="109"/>
  <c r="C66" i="109"/>
  <c r="F65" i="109"/>
  <c r="E65" i="109"/>
  <c r="F64" i="109"/>
  <c r="E64" i="109"/>
  <c r="F63" i="109"/>
  <c r="E63" i="109"/>
  <c r="F62" i="109"/>
  <c r="E62" i="109"/>
  <c r="E60" i="109"/>
  <c r="E59" i="109"/>
  <c r="E57" i="109"/>
  <c r="H56" i="109" s="1"/>
  <c r="D57" i="109"/>
  <c r="C57" i="109"/>
  <c r="G56" i="109"/>
  <c r="E56" i="109"/>
  <c r="G55" i="109"/>
  <c r="E55" i="109"/>
  <c r="G54" i="109"/>
  <c r="E54" i="109"/>
  <c r="H54" i="109" s="1"/>
  <c r="H53" i="109"/>
  <c r="G53" i="109"/>
  <c r="E53" i="109"/>
  <c r="D50" i="109"/>
  <c r="C50" i="109"/>
  <c r="F49" i="109"/>
  <c r="E49" i="109"/>
  <c r="F48" i="109"/>
  <c r="E48" i="109"/>
  <c r="F47" i="109"/>
  <c r="E47" i="109"/>
  <c r="F46" i="109"/>
  <c r="E46" i="109"/>
  <c r="D43" i="109"/>
  <c r="C43" i="109"/>
  <c r="F40" i="109" s="1"/>
  <c r="E42" i="109"/>
  <c r="G41" i="109"/>
  <c r="E41" i="109"/>
  <c r="G40" i="109"/>
  <c r="E40" i="109"/>
  <c r="E39" i="109"/>
  <c r="E34" i="109"/>
  <c r="D33" i="109"/>
  <c r="D32" i="109"/>
  <c r="C32" i="109"/>
  <c r="G31" i="109"/>
  <c r="E31" i="109"/>
  <c r="G30" i="109"/>
  <c r="E30" i="109"/>
  <c r="G29" i="109"/>
  <c r="E29" i="109"/>
  <c r="G28" i="109"/>
  <c r="E28" i="109"/>
  <c r="D26" i="109"/>
  <c r="E26" i="109" s="1"/>
  <c r="H25" i="109" s="1"/>
  <c r="C26" i="109"/>
  <c r="F25" i="109"/>
  <c r="E25" i="109"/>
  <c r="H24" i="109"/>
  <c r="F24" i="109"/>
  <c r="E24" i="109"/>
  <c r="H23" i="109"/>
  <c r="F23" i="109"/>
  <c r="E23" i="109"/>
  <c r="H22" i="109"/>
  <c r="F22" i="109"/>
  <c r="E22" i="109"/>
  <c r="E20" i="109"/>
  <c r="D20" i="109"/>
  <c r="C20" i="109"/>
  <c r="G19" i="109"/>
  <c r="F19" i="109"/>
  <c r="E19" i="109"/>
  <c r="G18" i="109"/>
  <c r="F18" i="109"/>
  <c r="E18" i="109"/>
  <c r="H18" i="109" s="1"/>
  <c r="G17" i="109"/>
  <c r="F17" i="109"/>
  <c r="E17" i="109"/>
  <c r="G16" i="109"/>
  <c r="E16" i="109"/>
  <c r="D14" i="109"/>
  <c r="C14" i="109"/>
  <c r="E13" i="109"/>
  <c r="E12" i="109"/>
  <c r="F11" i="109"/>
  <c r="E11" i="109"/>
  <c r="F10" i="109"/>
  <c r="E10" i="109"/>
  <c r="E6" i="109"/>
  <c r="E76" i="108"/>
  <c r="E75" i="108"/>
  <c r="E72" i="108"/>
  <c r="E67" i="108"/>
  <c r="D66" i="108"/>
  <c r="C66" i="108"/>
  <c r="G65" i="108"/>
  <c r="E65" i="108"/>
  <c r="G64" i="108"/>
  <c r="F64" i="108"/>
  <c r="E64" i="108"/>
  <c r="G63" i="108"/>
  <c r="E63" i="108"/>
  <c r="E62" i="108"/>
  <c r="E60" i="108"/>
  <c r="E59" i="108"/>
  <c r="D57" i="108"/>
  <c r="C57" i="108"/>
  <c r="F56" i="108"/>
  <c r="E56" i="108"/>
  <c r="F55" i="108"/>
  <c r="E55" i="108"/>
  <c r="F54" i="108"/>
  <c r="E54" i="108"/>
  <c r="F53" i="108"/>
  <c r="E53" i="108"/>
  <c r="D50" i="108"/>
  <c r="E50" i="108" s="1"/>
  <c r="C50" i="108"/>
  <c r="G49" i="108"/>
  <c r="E49" i="108"/>
  <c r="G48" i="108"/>
  <c r="F48" i="108"/>
  <c r="E48" i="108"/>
  <c r="G47" i="108"/>
  <c r="F47" i="108"/>
  <c r="E47" i="108"/>
  <c r="E46" i="108"/>
  <c r="D43" i="108"/>
  <c r="C43" i="108"/>
  <c r="F42" i="108"/>
  <c r="E42" i="108"/>
  <c r="F41" i="108"/>
  <c r="E41" i="108"/>
  <c r="F40" i="108"/>
  <c r="E40" i="108"/>
  <c r="F39" i="108"/>
  <c r="E39" i="108"/>
  <c r="E34" i="108"/>
  <c r="D32" i="108"/>
  <c r="G30" i="108" s="1"/>
  <c r="C32" i="108"/>
  <c r="G31" i="108"/>
  <c r="F31" i="108"/>
  <c r="E31" i="108"/>
  <c r="F30" i="108"/>
  <c r="E30" i="108"/>
  <c r="G29" i="108"/>
  <c r="F29" i="108"/>
  <c r="E29" i="108"/>
  <c r="F28" i="108"/>
  <c r="E28" i="108"/>
  <c r="D26" i="108"/>
  <c r="G23" i="108" s="1"/>
  <c r="C26" i="108"/>
  <c r="E25" i="108"/>
  <c r="E24" i="108"/>
  <c r="F23" i="108"/>
  <c r="E23" i="108"/>
  <c r="F22" i="108"/>
  <c r="E22" i="108"/>
  <c r="D20" i="108"/>
  <c r="C20" i="108"/>
  <c r="F16" i="108" s="1"/>
  <c r="F19" i="108"/>
  <c r="E19" i="108"/>
  <c r="F18" i="108"/>
  <c r="E18" i="108"/>
  <c r="F17" i="108"/>
  <c r="E17" i="108"/>
  <c r="E16" i="108"/>
  <c r="E14" i="108"/>
  <c r="H10" i="108" s="1"/>
  <c r="D14" i="108"/>
  <c r="C14" i="108"/>
  <c r="G13" i="108"/>
  <c r="E13" i="108"/>
  <c r="H13" i="108" s="1"/>
  <c r="G12" i="108"/>
  <c r="E12" i="108"/>
  <c r="H11" i="108"/>
  <c r="G11" i="108"/>
  <c r="E11" i="108"/>
  <c r="G10" i="108"/>
  <c r="E10" i="108"/>
  <c r="E6" i="108"/>
  <c r="E76" i="107"/>
  <c r="E75" i="107"/>
  <c r="E72" i="107"/>
  <c r="D68" i="107"/>
  <c r="C68" i="107"/>
  <c r="E67" i="107"/>
  <c r="D66" i="107"/>
  <c r="C66" i="107"/>
  <c r="F62" i="107" s="1"/>
  <c r="F65" i="107"/>
  <c r="E65" i="107"/>
  <c r="F64" i="107"/>
  <c r="E64" i="107"/>
  <c r="F63" i="107"/>
  <c r="E63" i="107"/>
  <c r="E62" i="107"/>
  <c r="E60" i="107"/>
  <c r="E59" i="107"/>
  <c r="D57" i="107"/>
  <c r="C57" i="107"/>
  <c r="G56" i="107"/>
  <c r="E56" i="107"/>
  <c r="G55" i="107"/>
  <c r="F55" i="107"/>
  <c r="E55" i="107"/>
  <c r="G54" i="107"/>
  <c r="E54" i="107"/>
  <c r="E53" i="107"/>
  <c r="D50" i="107"/>
  <c r="D78" i="107" s="1"/>
  <c r="C50" i="107"/>
  <c r="F49" i="107"/>
  <c r="E49" i="107"/>
  <c r="F48" i="107"/>
  <c r="E48" i="107"/>
  <c r="F47" i="107"/>
  <c r="E47" i="107"/>
  <c r="F46" i="107"/>
  <c r="E46" i="107"/>
  <c r="D43" i="107"/>
  <c r="D79" i="107" s="1"/>
  <c r="C43" i="107"/>
  <c r="G42" i="107"/>
  <c r="E42" i="107"/>
  <c r="G41" i="107"/>
  <c r="E41" i="107"/>
  <c r="G40" i="107"/>
  <c r="E40" i="107"/>
  <c r="G39" i="107"/>
  <c r="E39" i="107"/>
  <c r="E34" i="107"/>
  <c r="D32" i="107"/>
  <c r="C32" i="107"/>
  <c r="E31" i="107"/>
  <c r="E30" i="107"/>
  <c r="F29" i="107"/>
  <c r="E29" i="107"/>
  <c r="F28" i="107"/>
  <c r="E28" i="107"/>
  <c r="D26" i="107"/>
  <c r="C26" i="107"/>
  <c r="F22" i="107" s="1"/>
  <c r="F25" i="107"/>
  <c r="E25" i="107"/>
  <c r="F24" i="107"/>
  <c r="E24" i="107"/>
  <c r="F23" i="107"/>
  <c r="E23" i="107"/>
  <c r="E22" i="107"/>
  <c r="E20" i="107"/>
  <c r="H16" i="107" s="1"/>
  <c r="D20" i="107"/>
  <c r="C20" i="107"/>
  <c r="G19" i="107"/>
  <c r="E19" i="107"/>
  <c r="H19" i="107" s="1"/>
  <c r="G18" i="107"/>
  <c r="E18" i="107"/>
  <c r="H17" i="107"/>
  <c r="G17" i="107"/>
  <c r="E17" i="107"/>
  <c r="G16" i="107"/>
  <c r="E16" i="107"/>
  <c r="D14" i="107"/>
  <c r="C14" i="107"/>
  <c r="C33" i="107" s="1"/>
  <c r="F13" i="107"/>
  <c r="E13" i="107"/>
  <c r="F12" i="107"/>
  <c r="E12" i="107"/>
  <c r="F11" i="107"/>
  <c r="E11" i="107"/>
  <c r="F10" i="107"/>
  <c r="E10" i="107"/>
  <c r="E6" i="107"/>
  <c r="E76" i="106"/>
  <c r="E75" i="106"/>
  <c r="E72" i="106"/>
  <c r="D68" i="106"/>
  <c r="E67" i="106"/>
  <c r="E66" i="106"/>
  <c r="D66" i="106"/>
  <c r="C66" i="106"/>
  <c r="G65" i="106"/>
  <c r="E65" i="106"/>
  <c r="H65" i="106" s="1"/>
  <c r="H64" i="106"/>
  <c r="G64" i="106"/>
  <c r="E64" i="106"/>
  <c r="H63" i="106"/>
  <c r="G63" i="106"/>
  <c r="E63" i="106"/>
  <c r="G62" i="106"/>
  <c r="E62" i="106"/>
  <c r="H62" i="106" s="1"/>
  <c r="E60" i="106"/>
  <c r="E59" i="106"/>
  <c r="D57" i="106"/>
  <c r="C57" i="106"/>
  <c r="F56" i="106"/>
  <c r="E56" i="106"/>
  <c r="E55" i="106"/>
  <c r="E54" i="106"/>
  <c r="F53" i="106"/>
  <c r="E53" i="106"/>
  <c r="D50" i="106"/>
  <c r="C50" i="106"/>
  <c r="G49" i="106"/>
  <c r="E49" i="106"/>
  <c r="G48" i="106"/>
  <c r="E48" i="106"/>
  <c r="G47" i="106"/>
  <c r="E47" i="106"/>
  <c r="G46" i="106"/>
  <c r="E46" i="106"/>
  <c r="E43" i="106"/>
  <c r="D43" i="106"/>
  <c r="C43" i="106"/>
  <c r="G42" i="106"/>
  <c r="F42" i="106"/>
  <c r="E42" i="106"/>
  <c r="G41" i="106"/>
  <c r="F41" i="106"/>
  <c r="E41" i="106"/>
  <c r="G40" i="106"/>
  <c r="F40" i="106"/>
  <c r="E40" i="106"/>
  <c r="G39" i="106"/>
  <c r="F39" i="106"/>
  <c r="E39" i="106"/>
  <c r="E34" i="106"/>
  <c r="D32" i="106"/>
  <c r="C32" i="106"/>
  <c r="E31" i="106"/>
  <c r="E30" i="106"/>
  <c r="F29" i="106"/>
  <c r="E29" i="106"/>
  <c r="E28" i="106"/>
  <c r="E26" i="106"/>
  <c r="H25" i="106" s="1"/>
  <c r="D26" i="106"/>
  <c r="C26" i="106"/>
  <c r="G25" i="106"/>
  <c r="E25" i="106"/>
  <c r="G24" i="106"/>
  <c r="E24" i="106"/>
  <c r="G23" i="106"/>
  <c r="E23" i="106"/>
  <c r="G22" i="106"/>
  <c r="E22" i="106"/>
  <c r="D20" i="106"/>
  <c r="C20" i="106"/>
  <c r="F19" i="106"/>
  <c r="E19" i="106"/>
  <c r="F18" i="106"/>
  <c r="E18" i="106"/>
  <c r="F17" i="106"/>
  <c r="E17" i="106"/>
  <c r="F16" i="106"/>
  <c r="E16" i="106"/>
  <c r="E14" i="106"/>
  <c r="D14" i="106"/>
  <c r="G13" i="106" s="1"/>
  <c r="C14" i="106"/>
  <c r="E13" i="106"/>
  <c r="H13" i="106" s="1"/>
  <c r="G12" i="106"/>
  <c r="E12" i="106"/>
  <c r="G11" i="106"/>
  <c r="F11" i="106"/>
  <c r="E11" i="106"/>
  <c r="G10" i="106"/>
  <c r="E10" i="106"/>
  <c r="E6" i="106"/>
  <c r="E76" i="105"/>
  <c r="E75" i="105"/>
  <c r="E72" i="105"/>
  <c r="C68" i="105"/>
  <c r="E67" i="105"/>
  <c r="D66" i="105"/>
  <c r="C66" i="105"/>
  <c r="F65" i="105"/>
  <c r="E65" i="105"/>
  <c r="F64" i="105"/>
  <c r="E64" i="105"/>
  <c r="F63" i="105"/>
  <c r="E63" i="105"/>
  <c r="F62" i="105"/>
  <c r="E62" i="105"/>
  <c r="E60" i="105"/>
  <c r="E59" i="105"/>
  <c r="E57" i="105"/>
  <c r="D57" i="105"/>
  <c r="C57" i="105"/>
  <c r="G56" i="105"/>
  <c r="E56" i="105"/>
  <c r="G55" i="105"/>
  <c r="E55" i="105"/>
  <c r="H54" i="105"/>
  <c r="G54" i="105"/>
  <c r="E54" i="105"/>
  <c r="G53" i="105"/>
  <c r="E53" i="105"/>
  <c r="E50" i="105"/>
  <c r="D50" i="105"/>
  <c r="G49" i="105" s="1"/>
  <c r="C50" i="105"/>
  <c r="F49" i="105"/>
  <c r="E49" i="105"/>
  <c r="G48" i="105"/>
  <c r="F48" i="105"/>
  <c r="E48" i="105"/>
  <c r="G47" i="105"/>
  <c r="F47" i="105"/>
  <c r="E47" i="105"/>
  <c r="G46" i="105"/>
  <c r="F46" i="105"/>
  <c r="E46" i="105"/>
  <c r="D43" i="105"/>
  <c r="C43" i="105"/>
  <c r="G42" i="105"/>
  <c r="E42" i="105"/>
  <c r="G41" i="105"/>
  <c r="F41" i="105"/>
  <c r="E41" i="105"/>
  <c r="G40" i="105"/>
  <c r="E40" i="105"/>
  <c r="F39" i="105"/>
  <c r="E39" i="105"/>
  <c r="E34" i="105"/>
  <c r="C33" i="105"/>
  <c r="D32" i="105"/>
  <c r="C32" i="105"/>
  <c r="G31" i="105"/>
  <c r="E31" i="105"/>
  <c r="G30" i="105"/>
  <c r="E30" i="105"/>
  <c r="G29" i="105"/>
  <c r="E29" i="105"/>
  <c r="G28" i="105"/>
  <c r="E28" i="105"/>
  <c r="E26" i="105"/>
  <c r="D26" i="105"/>
  <c r="C26" i="105"/>
  <c r="G25" i="105"/>
  <c r="F25" i="105"/>
  <c r="E25" i="105"/>
  <c r="G24" i="105"/>
  <c r="F24" i="105"/>
  <c r="E24" i="105"/>
  <c r="G23" i="105"/>
  <c r="F23" i="105"/>
  <c r="E23" i="105"/>
  <c r="G22" i="105"/>
  <c r="F22" i="105"/>
  <c r="E22" i="105"/>
  <c r="D20" i="105"/>
  <c r="C20" i="105"/>
  <c r="F19" i="105"/>
  <c r="E19" i="105"/>
  <c r="F18" i="105"/>
  <c r="E18" i="105"/>
  <c r="F17" i="105"/>
  <c r="E17" i="105"/>
  <c r="G16" i="105"/>
  <c r="F16" i="105"/>
  <c r="E16" i="105"/>
  <c r="D14" i="105"/>
  <c r="C14" i="105"/>
  <c r="E13" i="105"/>
  <c r="F12" i="105"/>
  <c r="E12" i="105"/>
  <c r="F11" i="105"/>
  <c r="E11" i="105"/>
  <c r="E10" i="105"/>
  <c r="E6" i="105"/>
  <c r="E76" i="104"/>
  <c r="E75" i="104"/>
  <c r="E72" i="104"/>
  <c r="D68" i="104"/>
  <c r="E67" i="104"/>
  <c r="E66" i="104"/>
  <c r="D66" i="104"/>
  <c r="C66" i="104"/>
  <c r="G65" i="104"/>
  <c r="F65" i="104"/>
  <c r="E65" i="104"/>
  <c r="G64" i="104"/>
  <c r="E64" i="104"/>
  <c r="G63" i="104"/>
  <c r="F63" i="104"/>
  <c r="E63" i="104"/>
  <c r="G62" i="104"/>
  <c r="E62" i="104"/>
  <c r="H62" i="104" s="1"/>
  <c r="E60" i="104"/>
  <c r="E59" i="104"/>
  <c r="D57" i="104"/>
  <c r="C57" i="104"/>
  <c r="F56" i="104"/>
  <c r="E56" i="104"/>
  <c r="F55" i="104"/>
  <c r="E55" i="104"/>
  <c r="F54" i="104"/>
  <c r="E54" i="104"/>
  <c r="F53" i="104"/>
  <c r="E53" i="104"/>
  <c r="D50" i="104"/>
  <c r="C50" i="104"/>
  <c r="G49" i="104"/>
  <c r="E49" i="104"/>
  <c r="G48" i="104"/>
  <c r="E48" i="104"/>
  <c r="G47" i="104"/>
  <c r="E47" i="104"/>
  <c r="G46" i="104"/>
  <c r="E46" i="104"/>
  <c r="D43" i="104"/>
  <c r="C43" i="104"/>
  <c r="F42" i="104"/>
  <c r="E42" i="104"/>
  <c r="F41" i="104"/>
  <c r="E41" i="104"/>
  <c r="F40" i="104"/>
  <c r="E40" i="104"/>
  <c r="E39" i="104"/>
  <c r="E34" i="104"/>
  <c r="E32" i="104"/>
  <c r="D32" i="104"/>
  <c r="C32" i="104"/>
  <c r="G31" i="104"/>
  <c r="F31" i="104"/>
  <c r="E31" i="104"/>
  <c r="G30" i="104"/>
  <c r="F30" i="104"/>
  <c r="E30" i="104"/>
  <c r="G29" i="104"/>
  <c r="F29" i="104"/>
  <c r="E29" i="104"/>
  <c r="G28" i="104"/>
  <c r="F28" i="104"/>
  <c r="E28" i="104"/>
  <c r="D26" i="104"/>
  <c r="C26" i="104"/>
  <c r="G25" i="104"/>
  <c r="F25" i="104"/>
  <c r="E25" i="104"/>
  <c r="F24" i="104"/>
  <c r="E24" i="104"/>
  <c r="F23" i="104"/>
  <c r="E23" i="104"/>
  <c r="G22" i="104"/>
  <c r="F22" i="104"/>
  <c r="E22" i="104"/>
  <c r="D20" i="104"/>
  <c r="C20" i="104"/>
  <c r="E19" i="104"/>
  <c r="E18" i="104"/>
  <c r="E17" i="104"/>
  <c r="F16" i="104"/>
  <c r="E16" i="104"/>
  <c r="D14" i="104"/>
  <c r="C14" i="104"/>
  <c r="G13" i="104"/>
  <c r="E13" i="104"/>
  <c r="G12" i="104"/>
  <c r="E12" i="104"/>
  <c r="G11" i="104"/>
  <c r="E11" i="104"/>
  <c r="G10" i="104"/>
  <c r="E10" i="104"/>
  <c r="E6" i="104"/>
  <c r="E76" i="103"/>
  <c r="E75" i="103"/>
  <c r="E72" i="103"/>
  <c r="E67" i="103"/>
  <c r="D66" i="103"/>
  <c r="C66" i="103"/>
  <c r="E65" i="103"/>
  <c r="G64" i="103"/>
  <c r="F64" i="103"/>
  <c r="E64" i="103"/>
  <c r="G63" i="103"/>
  <c r="F63" i="103"/>
  <c r="E63" i="103"/>
  <c r="F62" i="103"/>
  <c r="E62" i="103"/>
  <c r="E60" i="103"/>
  <c r="E59" i="103"/>
  <c r="D57" i="103"/>
  <c r="C57" i="103"/>
  <c r="F56" i="103"/>
  <c r="E56" i="103"/>
  <c r="G55" i="103"/>
  <c r="F55" i="103"/>
  <c r="E55" i="103"/>
  <c r="F54" i="103"/>
  <c r="E54" i="103"/>
  <c r="F53" i="103"/>
  <c r="E53" i="103"/>
  <c r="D50" i="103"/>
  <c r="C50" i="103"/>
  <c r="G49" i="103"/>
  <c r="E49" i="103"/>
  <c r="G48" i="103"/>
  <c r="F48" i="103"/>
  <c r="E48" i="103"/>
  <c r="G47" i="103"/>
  <c r="E47" i="103"/>
  <c r="F46" i="103"/>
  <c r="E46" i="103"/>
  <c r="D43" i="103"/>
  <c r="C43" i="103"/>
  <c r="F42" i="103"/>
  <c r="E42" i="103"/>
  <c r="F41" i="103"/>
  <c r="E41" i="103"/>
  <c r="F40" i="103"/>
  <c r="E40" i="103"/>
  <c r="F39" i="103"/>
  <c r="E39" i="103"/>
  <c r="E34" i="103"/>
  <c r="E32" i="103"/>
  <c r="D32" i="103"/>
  <c r="G31" i="103" s="1"/>
  <c r="C32" i="103"/>
  <c r="F31" i="103"/>
  <c r="E31" i="103"/>
  <c r="G30" i="103"/>
  <c r="F30" i="103"/>
  <c r="E30" i="103"/>
  <c r="G29" i="103"/>
  <c r="F29" i="103"/>
  <c r="E29" i="103"/>
  <c r="G28" i="103"/>
  <c r="F28" i="103"/>
  <c r="E28" i="103"/>
  <c r="D26" i="103"/>
  <c r="C26" i="103"/>
  <c r="E25" i="103"/>
  <c r="G24" i="103"/>
  <c r="E24" i="103"/>
  <c r="G23" i="103"/>
  <c r="E23" i="103"/>
  <c r="G22" i="103"/>
  <c r="F22" i="103"/>
  <c r="E22" i="103"/>
  <c r="D20" i="103"/>
  <c r="C20" i="103"/>
  <c r="E19" i="103"/>
  <c r="F18" i="103"/>
  <c r="E18" i="103"/>
  <c r="F17" i="103"/>
  <c r="E17" i="103"/>
  <c r="F16" i="103"/>
  <c r="E16" i="103"/>
  <c r="D14" i="103"/>
  <c r="C14" i="103"/>
  <c r="G13" i="103"/>
  <c r="E13" i="103"/>
  <c r="G12" i="103"/>
  <c r="E12" i="103"/>
  <c r="G11" i="103"/>
  <c r="E11" i="103"/>
  <c r="G10" i="103"/>
  <c r="E10" i="103"/>
  <c r="E6" i="103"/>
  <c r="D78" i="102"/>
  <c r="E76" i="102"/>
  <c r="E75" i="102"/>
  <c r="E72" i="102"/>
  <c r="D68" i="102"/>
  <c r="E67" i="102"/>
  <c r="D66" i="102"/>
  <c r="C66" i="102"/>
  <c r="E65" i="102"/>
  <c r="E64" i="102"/>
  <c r="F63" i="102"/>
  <c r="E63" i="102"/>
  <c r="E62" i="102"/>
  <c r="E60" i="102"/>
  <c r="E59" i="102"/>
  <c r="D57" i="102"/>
  <c r="G56" i="102" s="1"/>
  <c r="C57" i="102"/>
  <c r="F54" i="102" s="1"/>
  <c r="E56" i="102"/>
  <c r="G55" i="102"/>
  <c r="E55" i="102"/>
  <c r="G54" i="102"/>
  <c r="E54" i="102"/>
  <c r="G53" i="102"/>
  <c r="E53" i="102"/>
  <c r="D50" i="102"/>
  <c r="C50" i="102"/>
  <c r="F49" i="102"/>
  <c r="E49" i="102"/>
  <c r="E48" i="102"/>
  <c r="E47" i="102"/>
  <c r="E46" i="102"/>
  <c r="E43" i="102"/>
  <c r="D43" i="102"/>
  <c r="D79" i="102" s="1"/>
  <c r="C43" i="102"/>
  <c r="G42" i="102"/>
  <c r="E42" i="102"/>
  <c r="H42" i="102" s="1"/>
  <c r="G41" i="102"/>
  <c r="E41" i="102"/>
  <c r="H41" i="102" s="1"/>
  <c r="G40" i="102"/>
  <c r="E40" i="102"/>
  <c r="H40" i="102" s="1"/>
  <c r="H39" i="102"/>
  <c r="G39" i="102"/>
  <c r="E39" i="102"/>
  <c r="E34" i="102"/>
  <c r="D33" i="102"/>
  <c r="D32" i="102"/>
  <c r="G30" i="102" s="1"/>
  <c r="C32" i="102"/>
  <c r="G31" i="102"/>
  <c r="F31" i="102"/>
  <c r="E31" i="102"/>
  <c r="F30" i="102"/>
  <c r="E30" i="102"/>
  <c r="F29" i="102"/>
  <c r="E29" i="102"/>
  <c r="G28" i="102"/>
  <c r="F28" i="102"/>
  <c r="E28" i="102"/>
  <c r="D26" i="102"/>
  <c r="C26" i="102"/>
  <c r="E25" i="102"/>
  <c r="E24" i="102"/>
  <c r="E23" i="102"/>
  <c r="E22" i="102"/>
  <c r="D20" i="102"/>
  <c r="C20" i="102"/>
  <c r="G19" i="102"/>
  <c r="E19" i="102"/>
  <c r="G18" i="102"/>
  <c r="E18" i="102"/>
  <c r="G17" i="102"/>
  <c r="E17" i="102"/>
  <c r="G16" i="102"/>
  <c r="E16" i="102"/>
  <c r="E14" i="102"/>
  <c r="H13" i="102" s="1"/>
  <c r="D14" i="102"/>
  <c r="C14" i="102"/>
  <c r="G13" i="102"/>
  <c r="F13" i="102"/>
  <c r="E13" i="102"/>
  <c r="G12" i="102"/>
  <c r="F12" i="102"/>
  <c r="E12" i="102"/>
  <c r="G11" i="102"/>
  <c r="F11" i="102"/>
  <c r="E11" i="102"/>
  <c r="G10" i="102"/>
  <c r="F10" i="102"/>
  <c r="E10" i="102"/>
  <c r="E6" i="102"/>
  <c r="D78" i="101"/>
  <c r="E76" i="101"/>
  <c r="E75" i="101"/>
  <c r="E72" i="101"/>
  <c r="D68" i="101"/>
  <c r="E67" i="101"/>
  <c r="D66" i="101"/>
  <c r="C66" i="101"/>
  <c r="G65" i="101"/>
  <c r="E65" i="101"/>
  <c r="G64" i="101"/>
  <c r="E64" i="101"/>
  <c r="G63" i="101"/>
  <c r="E63" i="101"/>
  <c r="G62" i="101"/>
  <c r="E62" i="101"/>
  <c r="E60" i="101"/>
  <c r="E59" i="101"/>
  <c r="D57" i="101"/>
  <c r="C57" i="101"/>
  <c r="E56" i="101"/>
  <c r="F55" i="101"/>
  <c r="E55" i="101"/>
  <c r="E54" i="101"/>
  <c r="F53" i="101"/>
  <c r="E53" i="101"/>
  <c r="D50" i="101"/>
  <c r="C50" i="101"/>
  <c r="G49" i="101"/>
  <c r="E49" i="101"/>
  <c r="G48" i="101"/>
  <c r="E48" i="101"/>
  <c r="G47" i="101"/>
  <c r="E47" i="101"/>
  <c r="G46" i="101"/>
  <c r="E46" i="101"/>
  <c r="D43" i="101"/>
  <c r="C43" i="101"/>
  <c r="F42" i="101"/>
  <c r="E42" i="101"/>
  <c r="F41" i="101"/>
  <c r="E41" i="101"/>
  <c r="F40" i="101"/>
  <c r="E40" i="101"/>
  <c r="F39" i="101"/>
  <c r="E39" i="101"/>
  <c r="E34" i="101"/>
  <c r="D32" i="101"/>
  <c r="C32" i="101"/>
  <c r="E31" i="101"/>
  <c r="E30" i="101"/>
  <c r="E29" i="101"/>
  <c r="E28" i="101"/>
  <c r="E26" i="101"/>
  <c r="D26" i="101"/>
  <c r="C26" i="101"/>
  <c r="H25" i="101"/>
  <c r="G25" i="101"/>
  <c r="E25" i="101"/>
  <c r="G24" i="101"/>
  <c r="E24" i="101"/>
  <c r="H24" i="101" s="1"/>
  <c r="G23" i="101"/>
  <c r="E23" i="101"/>
  <c r="H23" i="101" s="1"/>
  <c r="H22" i="101"/>
  <c r="G22" i="101"/>
  <c r="E22" i="101"/>
  <c r="D20" i="101"/>
  <c r="C20" i="101"/>
  <c r="F19" i="101"/>
  <c r="E19" i="101"/>
  <c r="F18" i="101"/>
  <c r="E18" i="101"/>
  <c r="F17" i="101"/>
  <c r="E17" i="101"/>
  <c r="G16" i="101"/>
  <c r="F16" i="101"/>
  <c r="E16" i="101"/>
  <c r="D14" i="101"/>
  <c r="C14" i="101"/>
  <c r="E13" i="101"/>
  <c r="E12" i="101"/>
  <c r="E11" i="101"/>
  <c r="E10" i="101"/>
  <c r="E6" i="101"/>
  <c r="C79" i="100"/>
  <c r="C78" i="100"/>
  <c r="E76" i="100"/>
  <c r="E75" i="100"/>
  <c r="E72" i="100"/>
  <c r="C68" i="100"/>
  <c r="E67" i="100"/>
  <c r="D66" i="100"/>
  <c r="C66" i="100"/>
  <c r="F65" i="100"/>
  <c r="E65" i="100"/>
  <c r="F64" i="100"/>
  <c r="E64" i="100"/>
  <c r="F63" i="100"/>
  <c r="E63" i="100"/>
  <c r="F62" i="100"/>
  <c r="E62" i="100"/>
  <c r="E60" i="100"/>
  <c r="E59" i="100"/>
  <c r="E57" i="100"/>
  <c r="H53" i="100" s="1"/>
  <c r="D57" i="100"/>
  <c r="C57" i="100"/>
  <c r="G56" i="100"/>
  <c r="E56" i="100"/>
  <c r="H56" i="100" s="1"/>
  <c r="G55" i="100"/>
  <c r="E55" i="100"/>
  <c r="G54" i="100"/>
  <c r="E54" i="100"/>
  <c r="G53" i="100"/>
  <c r="E53" i="100"/>
  <c r="D50" i="100"/>
  <c r="C50" i="100"/>
  <c r="F49" i="100"/>
  <c r="E49" i="100"/>
  <c r="F48" i="100"/>
  <c r="E48" i="100"/>
  <c r="F47" i="100"/>
  <c r="E47" i="100"/>
  <c r="F46" i="100"/>
  <c r="E46" i="100"/>
  <c r="E43" i="100"/>
  <c r="D43" i="100"/>
  <c r="C43" i="100"/>
  <c r="F39" i="100" s="1"/>
  <c r="G42" i="100"/>
  <c r="F42" i="100"/>
  <c r="E42" i="100"/>
  <c r="G41" i="100"/>
  <c r="F41" i="100"/>
  <c r="E41" i="100"/>
  <c r="H41" i="100" s="1"/>
  <c r="G40" i="100"/>
  <c r="F40" i="100"/>
  <c r="E40" i="100"/>
  <c r="G39" i="100"/>
  <c r="E39" i="100"/>
  <c r="H39" i="100" s="1"/>
  <c r="E34" i="100"/>
  <c r="D32" i="100"/>
  <c r="C32" i="100"/>
  <c r="E31" i="100"/>
  <c r="E30" i="100"/>
  <c r="E29" i="100"/>
  <c r="E28" i="100"/>
  <c r="D26" i="100"/>
  <c r="C26" i="100"/>
  <c r="G25" i="100"/>
  <c r="E25" i="100"/>
  <c r="G24" i="100"/>
  <c r="E24" i="100"/>
  <c r="G23" i="100"/>
  <c r="E23" i="100"/>
  <c r="G22" i="100"/>
  <c r="E22" i="100"/>
  <c r="E20" i="100"/>
  <c r="D20" i="100"/>
  <c r="C20" i="100"/>
  <c r="G19" i="100"/>
  <c r="F19" i="100"/>
  <c r="E19" i="100"/>
  <c r="G18" i="100"/>
  <c r="F18" i="100"/>
  <c r="E18" i="100"/>
  <c r="G17" i="100"/>
  <c r="F17" i="100"/>
  <c r="E17" i="100"/>
  <c r="G16" i="100"/>
  <c r="F16" i="100"/>
  <c r="E16" i="100"/>
  <c r="D14" i="100"/>
  <c r="C14" i="100"/>
  <c r="G13" i="100"/>
  <c r="F13" i="100"/>
  <c r="E13" i="100"/>
  <c r="F12" i="100"/>
  <c r="E12" i="100"/>
  <c r="F11" i="100"/>
  <c r="E11" i="100"/>
  <c r="G10" i="100"/>
  <c r="F10" i="100"/>
  <c r="E10" i="100"/>
  <c r="E6" i="100"/>
  <c r="E76" i="99"/>
  <c r="E75" i="99"/>
  <c r="E72" i="99"/>
  <c r="C68" i="99"/>
  <c r="C79" i="99" s="1"/>
  <c r="E67" i="99"/>
  <c r="D66" i="99"/>
  <c r="C66" i="99"/>
  <c r="F65" i="99"/>
  <c r="E65" i="99"/>
  <c r="F64" i="99"/>
  <c r="E64" i="99"/>
  <c r="F63" i="99"/>
  <c r="E63" i="99"/>
  <c r="F62" i="99"/>
  <c r="E62" i="99"/>
  <c r="E60" i="99"/>
  <c r="E59" i="99"/>
  <c r="E57" i="99"/>
  <c r="D57" i="99"/>
  <c r="C57" i="99"/>
  <c r="G56" i="99"/>
  <c r="E56" i="99"/>
  <c r="G55" i="99"/>
  <c r="E55" i="99"/>
  <c r="G54" i="99"/>
  <c r="E54" i="99"/>
  <c r="G53" i="99"/>
  <c r="E53" i="99"/>
  <c r="E50" i="99"/>
  <c r="D50" i="99"/>
  <c r="C50" i="99"/>
  <c r="G49" i="99"/>
  <c r="F49" i="99"/>
  <c r="E49" i="99"/>
  <c r="G48" i="99"/>
  <c r="F48" i="99"/>
  <c r="E48" i="99"/>
  <c r="G47" i="99"/>
  <c r="F47" i="99"/>
  <c r="E47" i="99"/>
  <c r="G46" i="99"/>
  <c r="F46" i="99"/>
  <c r="E46" i="99"/>
  <c r="D43" i="99"/>
  <c r="C43" i="99"/>
  <c r="F42" i="99"/>
  <c r="E42" i="99"/>
  <c r="G41" i="99"/>
  <c r="E41" i="99"/>
  <c r="F40" i="99"/>
  <c r="E40" i="99"/>
  <c r="F39" i="99"/>
  <c r="E39" i="99"/>
  <c r="E34" i="99"/>
  <c r="D33" i="99"/>
  <c r="E32" i="99"/>
  <c r="D32" i="99"/>
  <c r="C32" i="99"/>
  <c r="G31" i="99"/>
  <c r="E31" i="99"/>
  <c r="H31" i="99" s="1"/>
  <c r="G30" i="99"/>
  <c r="E30" i="99"/>
  <c r="H30" i="99" s="1"/>
  <c r="H29" i="99"/>
  <c r="G29" i="99"/>
  <c r="E29" i="99"/>
  <c r="H28" i="99"/>
  <c r="G28" i="99"/>
  <c r="E28" i="99"/>
  <c r="D26" i="99"/>
  <c r="C26" i="99"/>
  <c r="F25" i="99"/>
  <c r="E25" i="99"/>
  <c r="F24" i="99"/>
  <c r="E24" i="99"/>
  <c r="F23" i="99"/>
  <c r="E23" i="99"/>
  <c r="F22" i="99"/>
  <c r="E22" i="99"/>
  <c r="E20" i="99"/>
  <c r="D20" i="99"/>
  <c r="C20" i="99"/>
  <c r="G19" i="99"/>
  <c r="F19" i="99"/>
  <c r="E19" i="99"/>
  <c r="G18" i="99"/>
  <c r="F18" i="99"/>
  <c r="E18" i="99"/>
  <c r="H18" i="99" s="1"/>
  <c r="G17" i="99"/>
  <c r="F17" i="99"/>
  <c r="E17" i="99"/>
  <c r="G16" i="99"/>
  <c r="E16" i="99"/>
  <c r="D14" i="99"/>
  <c r="C14" i="99"/>
  <c r="F13" i="99"/>
  <c r="E13" i="99"/>
  <c r="E12" i="99"/>
  <c r="F11" i="99"/>
  <c r="E11" i="99"/>
  <c r="F10" i="99"/>
  <c r="E10" i="99"/>
  <c r="E6" i="99"/>
  <c r="E76" i="98"/>
  <c r="E75" i="98"/>
  <c r="E72" i="98"/>
  <c r="E67" i="98"/>
  <c r="D66" i="98"/>
  <c r="C66" i="98"/>
  <c r="E65" i="98"/>
  <c r="F64" i="98"/>
  <c r="E64" i="98"/>
  <c r="F63" i="98"/>
  <c r="E63" i="98"/>
  <c r="F62" i="98"/>
  <c r="E62" i="98"/>
  <c r="E60" i="98"/>
  <c r="E59" i="98"/>
  <c r="D57" i="98"/>
  <c r="C57" i="98"/>
  <c r="F56" i="98"/>
  <c r="E56" i="98"/>
  <c r="G55" i="98"/>
  <c r="F55" i="98"/>
  <c r="E55" i="98"/>
  <c r="G54" i="98"/>
  <c r="F54" i="98"/>
  <c r="E54" i="98"/>
  <c r="F53" i="98"/>
  <c r="E53" i="98"/>
  <c r="D50" i="98"/>
  <c r="C50" i="98"/>
  <c r="F49" i="98" s="1"/>
  <c r="G49" i="98"/>
  <c r="E49" i="98"/>
  <c r="G48" i="98"/>
  <c r="F48" i="98"/>
  <c r="E48" i="98"/>
  <c r="G47" i="98"/>
  <c r="E47" i="98"/>
  <c r="F46" i="98"/>
  <c r="E46" i="98"/>
  <c r="D43" i="98"/>
  <c r="C43" i="98"/>
  <c r="F42" i="98"/>
  <c r="E42" i="98"/>
  <c r="F41" i="98"/>
  <c r="E41" i="98"/>
  <c r="F40" i="98"/>
  <c r="E40" i="98"/>
  <c r="F39" i="98"/>
  <c r="E39" i="98"/>
  <c r="E34" i="98"/>
  <c r="D32" i="98"/>
  <c r="C32" i="98"/>
  <c r="F31" i="98"/>
  <c r="E31" i="98"/>
  <c r="F30" i="98"/>
  <c r="E30" i="98"/>
  <c r="F29" i="98"/>
  <c r="E29" i="98"/>
  <c r="F28" i="98"/>
  <c r="E28" i="98"/>
  <c r="D26" i="98"/>
  <c r="G25" i="98" s="1"/>
  <c r="C26" i="98"/>
  <c r="F25" i="98" s="1"/>
  <c r="E25" i="98"/>
  <c r="G24" i="98"/>
  <c r="E24" i="98"/>
  <c r="G23" i="98"/>
  <c r="E23" i="98"/>
  <c r="G22" i="98"/>
  <c r="F22" i="98"/>
  <c r="E22" i="98"/>
  <c r="D20" i="98"/>
  <c r="C20" i="98"/>
  <c r="E19" i="98"/>
  <c r="F18" i="98"/>
  <c r="E18" i="98"/>
  <c r="E17" i="98"/>
  <c r="E16" i="98"/>
  <c r="E14" i="98"/>
  <c r="H10" i="98" s="1"/>
  <c r="D14" i="98"/>
  <c r="D33" i="98" s="1"/>
  <c r="C14" i="98"/>
  <c r="G13" i="98"/>
  <c r="E13" i="98"/>
  <c r="H13" i="98" s="1"/>
  <c r="G12" i="98"/>
  <c r="E12" i="98"/>
  <c r="G11" i="98"/>
  <c r="E11" i="98"/>
  <c r="H11" i="98" s="1"/>
  <c r="G10" i="98"/>
  <c r="E10" i="98"/>
  <c r="E6" i="98"/>
  <c r="E76" i="97"/>
  <c r="E75" i="97"/>
  <c r="E72" i="97"/>
  <c r="D68" i="97"/>
  <c r="E68" i="97" s="1"/>
  <c r="C68" i="97"/>
  <c r="E67" i="97"/>
  <c r="D66" i="97"/>
  <c r="C66" i="97"/>
  <c r="F62" i="97" s="1"/>
  <c r="F65" i="97"/>
  <c r="E65" i="97"/>
  <c r="F64" i="97"/>
  <c r="E64" i="97"/>
  <c r="E63" i="97"/>
  <c r="E62" i="97"/>
  <c r="E60" i="97"/>
  <c r="E59" i="97"/>
  <c r="D57" i="97"/>
  <c r="C57" i="97"/>
  <c r="F54" i="97" s="1"/>
  <c r="E56" i="97"/>
  <c r="G55" i="97"/>
  <c r="F55" i="97"/>
  <c r="E55" i="97"/>
  <c r="E54" i="97"/>
  <c r="E53" i="97"/>
  <c r="D50" i="97"/>
  <c r="C50" i="97"/>
  <c r="F49" i="97"/>
  <c r="E49" i="97"/>
  <c r="F48" i="97"/>
  <c r="E48" i="97"/>
  <c r="F47" i="97"/>
  <c r="E47" i="97"/>
  <c r="F46" i="97"/>
  <c r="E46" i="97"/>
  <c r="E43" i="97"/>
  <c r="D43" i="97"/>
  <c r="C43" i="97"/>
  <c r="G42" i="97"/>
  <c r="E42" i="97"/>
  <c r="H42" i="97" s="1"/>
  <c r="G41" i="97"/>
  <c r="E41" i="97"/>
  <c r="G40" i="97"/>
  <c r="E40" i="97"/>
  <c r="G39" i="97"/>
  <c r="E39" i="97"/>
  <c r="E34" i="97"/>
  <c r="D32" i="97"/>
  <c r="G31" i="97" s="1"/>
  <c r="C32" i="97"/>
  <c r="E31" i="97"/>
  <c r="G30" i="97"/>
  <c r="E30" i="97"/>
  <c r="G29" i="97"/>
  <c r="E29" i="97"/>
  <c r="G28" i="97"/>
  <c r="F28" i="97"/>
  <c r="E28" i="97"/>
  <c r="D26" i="97"/>
  <c r="C26" i="97"/>
  <c r="E25" i="97"/>
  <c r="F24" i="97"/>
  <c r="E24" i="97"/>
  <c r="E23" i="97"/>
  <c r="E22" i="97"/>
  <c r="E20" i="97"/>
  <c r="D20" i="97"/>
  <c r="C20" i="97"/>
  <c r="G19" i="97"/>
  <c r="E19" i="97"/>
  <c r="H19" i="97" s="1"/>
  <c r="G18" i="97"/>
  <c r="E18" i="97"/>
  <c r="G17" i="97"/>
  <c r="E17" i="97"/>
  <c r="H17" i="97" s="1"/>
  <c r="G16" i="97"/>
  <c r="E16" i="97"/>
  <c r="E14" i="97"/>
  <c r="D14" i="97"/>
  <c r="C14" i="97"/>
  <c r="G13" i="97"/>
  <c r="F13" i="97"/>
  <c r="E13" i="97"/>
  <c r="G12" i="97"/>
  <c r="F12" i="97"/>
  <c r="E12" i="97"/>
  <c r="G11" i="97"/>
  <c r="F11" i="97"/>
  <c r="E11" i="97"/>
  <c r="G10" i="97"/>
  <c r="F10" i="97"/>
  <c r="E10" i="97"/>
  <c r="E6" i="97"/>
  <c r="E76" i="96"/>
  <c r="E75" i="96"/>
  <c r="E72" i="96"/>
  <c r="D68" i="96"/>
  <c r="E68" i="96" s="1"/>
  <c r="C68" i="96"/>
  <c r="E67" i="96"/>
  <c r="E66" i="96"/>
  <c r="D66" i="96"/>
  <c r="C66" i="96"/>
  <c r="H65" i="96"/>
  <c r="G65" i="96"/>
  <c r="E65" i="96"/>
  <c r="G64" i="96"/>
  <c r="E64" i="96"/>
  <c r="H64" i="96" s="1"/>
  <c r="G63" i="96"/>
  <c r="E63" i="96"/>
  <c r="G62" i="96"/>
  <c r="E62" i="96"/>
  <c r="E60" i="96"/>
  <c r="E59" i="96"/>
  <c r="D57" i="96"/>
  <c r="C57" i="96"/>
  <c r="F53" i="96" s="1"/>
  <c r="F56" i="96"/>
  <c r="E56" i="96"/>
  <c r="F55" i="96"/>
  <c r="E55" i="96"/>
  <c r="F54" i="96"/>
  <c r="E54" i="96"/>
  <c r="E53" i="96"/>
  <c r="E50" i="96"/>
  <c r="H49" i="96" s="1"/>
  <c r="D50" i="96"/>
  <c r="C50" i="96"/>
  <c r="G49" i="96"/>
  <c r="E49" i="96"/>
  <c r="G48" i="96"/>
  <c r="E48" i="96"/>
  <c r="H47" i="96"/>
  <c r="G47" i="96"/>
  <c r="E47" i="96"/>
  <c r="G46" i="96"/>
  <c r="E46" i="96"/>
  <c r="D43" i="96"/>
  <c r="C43" i="96"/>
  <c r="C79" i="96" s="1"/>
  <c r="F42" i="96"/>
  <c r="E42" i="96"/>
  <c r="G41" i="96"/>
  <c r="F41" i="96"/>
  <c r="E41" i="96"/>
  <c r="G40" i="96"/>
  <c r="F40" i="96"/>
  <c r="E40" i="96"/>
  <c r="F39" i="96"/>
  <c r="E39" i="96"/>
  <c r="E34" i="96"/>
  <c r="D33" i="96"/>
  <c r="D32" i="96"/>
  <c r="C32" i="96"/>
  <c r="F31" i="96"/>
  <c r="E31" i="96"/>
  <c r="F30" i="96"/>
  <c r="E30" i="96"/>
  <c r="F29" i="96"/>
  <c r="E29" i="96"/>
  <c r="F28" i="96"/>
  <c r="E28" i="96"/>
  <c r="E26" i="96"/>
  <c r="D26" i="96"/>
  <c r="C26" i="96"/>
  <c r="G25" i="96"/>
  <c r="E25" i="96"/>
  <c r="H25" i="96" s="1"/>
  <c r="G24" i="96"/>
  <c r="E24" i="96"/>
  <c r="G23" i="96"/>
  <c r="E23" i="96"/>
  <c r="G22" i="96"/>
  <c r="E22" i="96"/>
  <c r="D20" i="96"/>
  <c r="C20" i="96"/>
  <c r="F19" i="96"/>
  <c r="E19" i="96"/>
  <c r="F18" i="96"/>
  <c r="E18" i="96"/>
  <c r="F17" i="96"/>
  <c r="E17" i="96"/>
  <c r="F16" i="96"/>
  <c r="E16" i="96"/>
  <c r="E14" i="96"/>
  <c r="D14" i="96"/>
  <c r="C14" i="96"/>
  <c r="F10" i="96" s="1"/>
  <c r="G13" i="96"/>
  <c r="F13" i="96"/>
  <c r="E13" i="96"/>
  <c r="G12" i="96"/>
  <c r="F12" i="96"/>
  <c r="E12" i="96"/>
  <c r="H12" i="96" s="1"/>
  <c r="G11" i="96"/>
  <c r="F11" i="96"/>
  <c r="E11" i="96"/>
  <c r="H11" i="96" s="1"/>
  <c r="G10" i="96"/>
  <c r="E10" i="96"/>
  <c r="E6" i="96"/>
  <c r="C81" i="95"/>
  <c r="E76" i="95"/>
  <c r="E75" i="95"/>
  <c r="E72" i="95"/>
  <c r="C68" i="95"/>
  <c r="E67" i="95"/>
  <c r="E66" i="95"/>
  <c r="D66" i="95"/>
  <c r="C66" i="95"/>
  <c r="H65" i="95"/>
  <c r="G65" i="95"/>
  <c r="F65" i="95"/>
  <c r="E65" i="95"/>
  <c r="H64" i="95"/>
  <c r="G64" i="95"/>
  <c r="F64" i="95"/>
  <c r="E64" i="95"/>
  <c r="H63" i="95"/>
  <c r="G63" i="95"/>
  <c r="F63" i="95"/>
  <c r="E63" i="95"/>
  <c r="H62" i="95"/>
  <c r="G62" i="95"/>
  <c r="F62" i="95"/>
  <c r="E62" i="95"/>
  <c r="E60" i="95"/>
  <c r="E59" i="95"/>
  <c r="D57" i="95"/>
  <c r="C57" i="95"/>
  <c r="G56" i="95"/>
  <c r="E56" i="95"/>
  <c r="G55" i="95"/>
  <c r="E55" i="95"/>
  <c r="G54" i="95"/>
  <c r="E54" i="95"/>
  <c r="G53" i="95"/>
  <c r="E53" i="95"/>
  <c r="E50" i="95"/>
  <c r="D50" i="95"/>
  <c r="C50" i="95"/>
  <c r="H49" i="95"/>
  <c r="G49" i="95"/>
  <c r="F49" i="95"/>
  <c r="E49" i="95"/>
  <c r="H48" i="95"/>
  <c r="G48" i="95"/>
  <c r="F48" i="95"/>
  <c r="E48" i="95"/>
  <c r="H47" i="95"/>
  <c r="G47" i="95"/>
  <c r="F47" i="95"/>
  <c r="E47" i="95"/>
  <c r="H46" i="95"/>
  <c r="G46" i="95"/>
  <c r="F46" i="95"/>
  <c r="E46" i="95"/>
  <c r="E43" i="95"/>
  <c r="D43" i="95"/>
  <c r="C43" i="95"/>
  <c r="F42" i="95"/>
  <c r="E42" i="95"/>
  <c r="H42" i="95" s="1"/>
  <c r="F41" i="95"/>
  <c r="E41" i="95"/>
  <c r="G40" i="95"/>
  <c r="F40" i="95"/>
  <c r="E40" i="95"/>
  <c r="F39" i="95"/>
  <c r="E39" i="95"/>
  <c r="E34" i="95"/>
  <c r="E32" i="95"/>
  <c r="D32" i="95"/>
  <c r="C32" i="95"/>
  <c r="G31" i="95"/>
  <c r="E31" i="95"/>
  <c r="G30" i="95"/>
  <c r="E30" i="95"/>
  <c r="G29" i="95"/>
  <c r="E29" i="95"/>
  <c r="G28" i="95"/>
  <c r="E28" i="95"/>
  <c r="E26" i="95"/>
  <c r="D26" i="95"/>
  <c r="G25" i="95" s="1"/>
  <c r="C26" i="95"/>
  <c r="F25" i="95"/>
  <c r="E25" i="95"/>
  <c r="G24" i="95"/>
  <c r="F24" i="95"/>
  <c r="E24" i="95"/>
  <c r="G23" i="95"/>
  <c r="F23" i="95"/>
  <c r="E23" i="95"/>
  <c r="G22" i="95"/>
  <c r="F22" i="95"/>
  <c r="E22" i="95"/>
  <c r="D20" i="95"/>
  <c r="C20" i="95"/>
  <c r="G19" i="95"/>
  <c r="E19" i="95"/>
  <c r="G18" i="95"/>
  <c r="F18" i="95"/>
  <c r="E18" i="95"/>
  <c r="G17" i="95"/>
  <c r="E17" i="95"/>
  <c r="F16" i="95"/>
  <c r="E16" i="95"/>
  <c r="D14" i="95"/>
  <c r="C14" i="95"/>
  <c r="F13" i="95"/>
  <c r="E13" i="95"/>
  <c r="F12" i="95"/>
  <c r="E12" i="95"/>
  <c r="F11" i="95"/>
  <c r="E11" i="95"/>
  <c r="F10" i="95"/>
  <c r="E10" i="95"/>
  <c r="E6" i="95"/>
  <c r="E76" i="94"/>
  <c r="E75" i="94"/>
  <c r="E72" i="94"/>
  <c r="E67" i="94"/>
  <c r="E66" i="94"/>
  <c r="D66" i="94"/>
  <c r="C66" i="94"/>
  <c r="F65" i="94"/>
  <c r="E65" i="94"/>
  <c r="H65" i="94" s="1"/>
  <c r="G64" i="94"/>
  <c r="E64" i="94"/>
  <c r="G63" i="94"/>
  <c r="F63" i="94"/>
  <c r="E63" i="94"/>
  <c r="F62" i="94"/>
  <c r="E62" i="94"/>
  <c r="H62" i="94" s="1"/>
  <c r="E60" i="94"/>
  <c r="E59" i="94"/>
  <c r="E57" i="94"/>
  <c r="D57" i="94"/>
  <c r="C57" i="94"/>
  <c r="F56" i="94"/>
  <c r="E56" i="94"/>
  <c r="F55" i="94"/>
  <c r="E55" i="94"/>
  <c r="G54" i="94"/>
  <c r="F54" i="94"/>
  <c r="E54" i="94"/>
  <c r="G53" i="94"/>
  <c r="F53" i="94"/>
  <c r="E53" i="94"/>
  <c r="D50" i="94"/>
  <c r="C50" i="94"/>
  <c r="E49" i="94"/>
  <c r="G48" i="94"/>
  <c r="E48" i="94"/>
  <c r="G47" i="94"/>
  <c r="E47" i="94"/>
  <c r="G46" i="94"/>
  <c r="F46" i="94"/>
  <c r="E46" i="94"/>
  <c r="D43" i="94"/>
  <c r="C43" i="94"/>
  <c r="E42" i="94"/>
  <c r="F41" i="94"/>
  <c r="E41" i="94"/>
  <c r="F40" i="94"/>
  <c r="E40" i="94"/>
  <c r="E39" i="94"/>
  <c r="E34" i="94"/>
  <c r="C33" i="94"/>
  <c r="E32" i="94"/>
  <c r="D32" i="94"/>
  <c r="C32" i="94"/>
  <c r="G31" i="94"/>
  <c r="F31" i="94"/>
  <c r="E31" i="94"/>
  <c r="G30" i="94"/>
  <c r="F30" i="94"/>
  <c r="E30" i="94"/>
  <c r="G29" i="94"/>
  <c r="F29" i="94"/>
  <c r="E29" i="94"/>
  <c r="G28" i="94"/>
  <c r="F28" i="94"/>
  <c r="E28" i="94"/>
  <c r="D26" i="94"/>
  <c r="C26" i="94"/>
  <c r="F25" i="94"/>
  <c r="E25" i="94"/>
  <c r="F24" i="94"/>
  <c r="E24" i="94"/>
  <c r="F23" i="94"/>
  <c r="E23" i="94"/>
  <c r="F22" i="94"/>
  <c r="E22" i="94"/>
  <c r="D20" i="94"/>
  <c r="C20" i="94"/>
  <c r="F19" i="94" s="1"/>
  <c r="E19" i="94"/>
  <c r="F18" i="94"/>
  <c r="E18" i="94"/>
  <c r="F17" i="94"/>
  <c r="E17" i="94"/>
  <c r="F16" i="94"/>
  <c r="E16" i="94"/>
  <c r="E14" i="94"/>
  <c r="D14" i="94"/>
  <c r="C14" i="94"/>
  <c r="G13" i="94"/>
  <c r="E13" i="94"/>
  <c r="G12" i="94"/>
  <c r="E12" i="94"/>
  <c r="G11" i="94"/>
  <c r="E11" i="94"/>
  <c r="G10" i="94"/>
  <c r="E10" i="94"/>
  <c r="E6" i="94"/>
  <c r="E76" i="93"/>
  <c r="E75" i="93"/>
  <c r="E72" i="93"/>
  <c r="D68" i="93"/>
  <c r="E67" i="93"/>
  <c r="D66" i="93"/>
  <c r="C66" i="93"/>
  <c r="E65" i="93"/>
  <c r="F64" i="93"/>
  <c r="E64" i="93"/>
  <c r="E63" i="93"/>
  <c r="E62" i="93"/>
  <c r="E60" i="93"/>
  <c r="E59" i="93"/>
  <c r="E57" i="93"/>
  <c r="D57" i="93"/>
  <c r="G56" i="93" s="1"/>
  <c r="C57" i="93"/>
  <c r="F55" i="93" s="1"/>
  <c r="F56" i="93"/>
  <c r="E56" i="93"/>
  <c r="H56" i="93" s="1"/>
  <c r="G55" i="93"/>
  <c r="E55" i="93"/>
  <c r="G54" i="93"/>
  <c r="F54" i="93"/>
  <c r="E54" i="93"/>
  <c r="G53" i="93"/>
  <c r="F53" i="93"/>
  <c r="E53" i="93"/>
  <c r="H53" i="93" s="1"/>
  <c r="D50" i="93"/>
  <c r="C50" i="93"/>
  <c r="F49" i="93"/>
  <c r="E49" i="93"/>
  <c r="F48" i="93"/>
  <c r="E48" i="93"/>
  <c r="E47" i="93"/>
  <c r="E46" i="93"/>
  <c r="E43" i="93"/>
  <c r="D43" i="93"/>
  <c r="C43" i="93"/>
  <c r="H42" i="93"/>
  <c r="G42" i="93"/>
  <c r="E42" i="93"/>
  <c r="G41" i="93"/>
  <c r="E41" i="93"/>
  <c r="H41" i="93" s="1"/>
  <c r="G40" i="93"/>
  <c r="E40" i="93"/>
  <c r="H40" i="93" s="1"/>
  <c r="H39" i="93"/>
  <c r="G39" i="93"/>
  <c r="E39" i="93"/>
  <c r="E34" i="93"/>
  <c r="E32" i="93"/>
  <c r="D32" i="93"/>
  <c r="G30" i="93" s="1"/>
  <c r="C32" i="93"/>
  <c r="G31" i="93"/>
  <c r="F31" i="93"/>
  <c r="E31" i="93"/>
  <c r="F30" i="93"/>
  <c r="E30" i="93"/>
  <c r="H30" i="93" s="1"/>
  <c r="G29" i="93"/>
  <c r="F29" i="93"/>
  <c r="E29" i="93"/>
  <c r="G28" i="93"/>
  <c r="F28" i="93"/>
  <c r="E28" i="93"/>
  <c r="D26" i="93"/>
  <c r="C26" i="93"/>
  <c r="E25" i="93"/>
  <c r="F24" i="93"/>
  <c r="E24" i="93"/>
  <c r="E23" i="93"/>
  <c r="F22" i="93"/>
  <c r="E22" i="93"/>
  <c r="D20" i="93"/>
  <c r="C20" i="93"/>
  <c r="G19" i="93"/>
  <c r="E19" i="93"/>
  <c r="G18" i="93"/>
  <c r="E18" i="93"/>
  <c r="G17" i="93"/>
  <c r="E17" i="93"/>
  <c r="G16" i="93"/>
  <c r="E16" i="93"/>
  <c r="D14" i="93"/>
  <c r="C14" i="93"/>
  <c r="F13" i="93"/>
  <c r="E13" i="93"/>
  <c r="F12" i="93"/>
  <c r="E12" i="93"/>
  <c r="F11" i="93"/>
  <c r="E11" i="93"/>
  <c r="F10" i="93"/>
  <c r="E10" i="93"/>
  <c r="E6" i="93"/>
  <c r="E76" i="92"/>
  <c r="E75" i="92"/>
  <c r="E72" i="92"/>
  <c r="D70" i="92"/>
  <c r="D68" i="92"/>
  <c r="E67" i="92"/>
  <c r="D66" i="92"/>
  <c r="C66" i="92"/>
  <c r="G65" i="92"/>
  <c r="E65" i="92"/>
  <c r="G64" i="92"/>
  <c r="E64" i="92"/>
  <c r="G63" i="92"/>
  <c r="E63" i="92"/>
  <c r="G62" i="92"/>
  <c r="E62" i="92"/>
  <c r="E60" i="92"/>
  <c r="E59" i="92"/>
  <c r="D57" i="92"/>
  <c r="C57" i="92"/>
  <c r="E56" i="92"/>
  <c r="E55" i="92"/>
  <c r="E54" i="92"/>
  <c r="E53" i="92"/>
  <c r="D50" i="92"/>
  <c r="C50" i="92"/>
  <c r="G49" i="92"/>
  <c r="E49" i="92"/>
  <c r="G48" i="92"/>
  <c r="E48" i="92"/>
  <c r="G47" i="92"/>
  <c r="E47" i="92"/>
  <c r="G46" i="92"/>
  <c r="E46" i="92"/>
  <c r="E43" i="92"/>
  <c r="D43" i="92"/>
  <c r="C43" i="92"/>
  <c r="H42" i="92"/>
  <c r="G42" i="92"/>
  <c r="F42" i="92"/>
  <c r="E42" i="92"/>
  <c r="H41" i="92"/>
  <c r="G41" i="92"/>
  <c r="F41" i="92"/>
  <c r="E41" i="92"/>
  <c r="H40" i="92"/>
  <c r="G40" i="92"/>
  <c r="F40" i="92"/>
  <c r="E40" i="92"/>
  <c r="H39" i="92"/>
  <c r="G39" i="92"/>
  <c r="F39" i="92"/>
  <c r="E39" i="92"/>
  <c r="E34" i="92"/>
  <c r="D32" i="92"/>
  <c r="C32" i="92"/>
  <c r="E31" i="92"/>
  <c r="E30" i="92"/>
  <c r="E29" i="92"/>
  <c r="E28" i="92"/>
  <c r="E26" i="92"/>
  <c r="D26" i="92"/>
  <c r="C26" i="92"/>
  <c r="G25" i="92"/>
  <c r="E25" i="92"/>
  <c r="H25" i="92" s="1"/>
  <c r="G24" i="92"/>
  <c r="E24" i="92"/>
  <c r="H24" i="92" s="1"/>
  <c r="G23" i="92"/>
  <c r="E23" i="92"/>
  <c r="H23" i="92" s="1"/>
  <c r="H22" i="92"/>
  <c r="G22" i="92"/>
  <c r="E22" i="92"/>
  <c r="D20" i="92"/>
  <c r="C20" i="92"/>
  <c r="F19" i="92"/>
  <c r="E19" i="92"/>
  <c r="F18" i="92"/>
  <c r="E18" i="92"/>
  <c r="F17" i="92"/>
  <c r="E17" i="92"/>
  <c r="F16" i="92"/>
  <c r="E16" i="92"/>
  <c r="D14" i="92"/>
  <c r="G12" i="92" s="1"/>
  <c r="C14" i="92"/>
  <c r="G13" i="92"/>
  <c r="E13" i="92"/>
  <c r="E12" i="92"/>
  <c r="G11" i="92"/>
  <c r="E11" i="92"/>
  <c r="E10" i="92"/>
  <c r="E6" i="92"/>
  <c r="E76" i="91"/>
  <c r="E75" i="91"/>
  <c r="E72" i="91"/>
  <c r="D68" i="91"/>
  <c r="E67" i="91"/>
  <c r="D66" i="91"/>
  <c r="C66" i="91"/>
  <c r="F62" i="91" s="1"/>
  <c r="E65" i="91"/>
  <c r="F64" i="91"/>
  <c r="E64" i="91"/>
  <c r="F63" i="91"/>
  <c r="E63" i="91"/>
  <c r="E62" i="91"/>
  <c r="E60" i="91"/>
  <c r="E59" i="91"/>
  <c r="D57" i="91"/>
  <c r="C57" i="91"/>
  <c r="E56" i="91"/>
  <c r="G55" i="91"/>
  <c r="E55" i="91"/>
  <c r="E54" i="91"/>
  <c r="E53" i="91"/>
  <c r="D50" i="91"/>
  <c r="C50" i="91"/>
  <c r="E49" i="91"/>
  <c r="E48" i="91"/>
  <c r="F47" i="91"/>
  <c r="E47" i="91"/>
  <c r="E46" i="91"/>
  <c r="E43" i="91"/>
  <c r="D43" i="91"/>
  <c r="D79" i="91" s="1"/>
  <c r="C43" i="91"/>
  <c r="G42" i="91"/>
  <c r="E42" i="91"/>
  <c r="H42" i="91" s="1"/>
  <c r="G41" i="91"/>
  <c r="E41" i="91"/>
  <c r="H40" i="91"/>
  <c r="G40" i="91"/>
  <c r="E40" i="91"/>
  <c r="G39" i="91"/>
  <c r="E39" i="91"/>
  <c r="E34" i="91"/>
  <c r="D33" i="91"/>
  <c r="E32" i="91"/>
  <c r="D32" i="91"/>
  <c r="G30" i="91" s="1"/>
  <c r="C32" i="91"/>
  <c r="G31" i="91"/>
  <c r="F31" i="91"/>
  <c r="E31" i="91"/>
  <c r="F30" i="91"/>
  <c r="E30" i="91"/>
  <c r="H30" i="91" s="1"/>
  <c r="G29" i="91"/>
  <c r="F29" i="91"/>
  <c r="E29" i="91"/>
  <c r="H29" i="91" s="1"/>
  <c r="G28" i="91"/>
  <c r="F28" i="91"/>
  <c r="E28" i="91"/>
  <c r="D26" i="91"/>
  <c r="C26" i="91"/>
  <c r="E25" i="91"/>
  <c r="E24" i="91"/>
  <c r="E23" i="91"/>
  <c r="E22" i="91"/>
  <c r="E20" i="91"/>
  <c r="D20" i="91"/>
  <c r="C20" i="91"/>
  <c r="G19" i="91"/>
  <c r="E19" i="91"/>
  <c r="G18" i="91"/>
  <c r="E18" i="91"/>
  <c r="G17" i="91"/>
  <c r="E17" i="91"/>
  <c r="G16" i="91"/>
  <c r="E16" i="91"/>
  <c r="E14" i="91"/>
  <c r="D14" i="91"/>
  <c r="C14" i="91"/>
  <c r="H13" i="91"/>
  <c r="G13" i="91"/>
  <c r="F13" i="91"/>
  <c r="E13" i="91"/>
  <c r="H12" i="91"/>
  <c r="G12" i="91"/>
  <c r="F12" i="91"/>
  <c r="E12" i="91"/>
  <c r="H11" i="91"/>
  <c r="G11" i="91"/>
  <c r="F11" i="91"/>
  <c r="E11" i="91"/>
  <c r="H10" i="91"/>
  <c r="G10" i="91"/>
  <c r="F10" i="91"/>
  <c r="E10" i="91"/>
  <c r="E6" i="91"/>
  <c r="E76" i="90"/>
  <c r="E75" i="90"/>
  <c r="E72" i="90"/>
  <c r="D68" i="90"/>
  <c r="E67" i="90"/>
  <c r="D66" i="90"/>
  <c r="C66" i="90"/>
  <c r="G65" i="90"/>
  <c r="E65" i="90"/>
  <c r="G64" i="90"/>
  <c r="E64" i="90"/>
  <c r="G63" i="90"/>
  <c r="E63" i="90"/>
  <c r="G62" i="90"/>
  <c r="E62" i="90"/>
  <c r="E60" i="90"/>
  <c r="E59" i="90"/>
  <c r="D57" i="90"/>
  <c r="C57" i="90"/>
  <c r="E56" i="90"/>
  <c r="E55" i="90"/>
  <c r="E54" i="90"/>
  <c r="E53" i="90"/>
  <c r="E50" i="90"/>
  <c r="H49" i="90" s="1"/>
  <c r="D50" i="90"/>
  <c r="C50" i="90"/>
  <c r="G49" i="90"/>
  <c r="E49" i="90"/>
  <c r="G48" i="90"/>
  <c r="E48" i="90"/>
  <c r="G47" i="90"/>
  <c r="E47" i="90"/>
  <c r="G46" i="90"/>
  <c r="E46" i="90"/>
  <c r="E43" i="90"/>
  <c r="D43" i="90"/>
  <c r="C43" i="90"/>
  <c r="H42" i="90"/>
  <c r="G42" i="90"/>
  <c r="F42" i="90"/>
  <c r="E42" i="90"/>
  <c r="H41" i="90"/>
  <c r="G41" i="90"/>
  <c r="F41" i="90"/>
  <c r="E41" i="90"/>
  <c r="H40" i="90"/>
  <c r="G40" i="90"/>
  <c r="F40" i="90"/>
  <c r="E40" i="90"/>
  <c r="H39" i="90"/>
  <c r="G39" i="90"/>
  <c r="F39" i="90"/>
  <c r="E39" i="90"/>
  <c r="E34" i="90"/>
  <c r="D32" i="90"/>
  <c r="C32" i="90"/>
  <c r="E31" i="90"/>
  <c r="E30" i="90"/>
  <c r="F29" i="90"/>
  <c r="E29" i="90"/>
  <c r="E28" i="90"/>
  <c r="E26" i="90"/>
  <c r="H22" i="90" s="1"/>
  <c r="D26" i="90"/>
  <c r="C26" i="90"/>
  <c r="G25" i="90"/>
  <c r="E25" i="90"/>
  <c r="H25" i="90" s="1"/>
  <c r="G24" i="90"/>
  <c r="E24" i="90"/>
  <c r="H23" i="90"/>
  <c r="G23" i="90"/>
  <c r="E23" i="90"/>
  <c r="G22" i="90"/>
  <c r="E22" i="90"/>
  <c r="E20" i="90"/>
  <c r="D20" i="90"/>
  <c r="C20" i="90"/>
  <c r="G19" i="90"/>
  <c r="F19" i="90"/>
  <c r="E19" i="90"/>
  <c r="G18" i="90"/>
  <c r="F18" i="90"/>
  <c r="E18" i="90"/>
  <c r="G17" i="90"/>
  <c r="F17" i="90"/>
  <c r="E17" i="90"/>
  <c r="G16" i="90"/>
  <c r="F16" i="90"/>
  <c r="E16" i="90"/>
  <c r="D14" i="90"/>
  <c r="C14" i="90"/>
  <c r="F13" i="90" s="1"/>
  <c r="E13" i="90"/>
  <c r="F12" i="90"/>
  <c r="E12" i="90"/>
  <c r="F11" i="90"/>
  <c r="E11" i="90"/>
  <c r="E10" i="90"/>
  <c r="E6" i="90"/>
  <c r="E76" i="89"/>
  <c r="E75" i="89"/>
  <c r="E72" i="89"/>
  <c r="C68" i="89"/>
  <c r="E67" i="89"/>
  <c r="D66" i="89"/>
  <c r="C66" i="89"/>
  <c r="F65" i="89"/>
  <c r="E65" i="89"/>
  <c r="F64" i="89"/>
  <c r="E64" i="89"/>
  <c r="F63" i="89"/>
  <c r="E63" i="89"/>
  <c r="F62" i="89"/>
  <c r="E62" i="89"/>
  <c r="E60" i="89"/>
  <c r="E59" i="89"/>
  <c r="D57" i="89"/>
  <c r="C57" i="89"/>
  <c r="G56" i="89"/>
  <c r="E56" i="89"/>
  <c r="G55" i="89"/>
  <c r="E55" i="89"/>
  <c r="G54" i="89"/>
  <c r="E54" i="89"/>
  <c r="G53" i="89"/>
  <c r="E53" i="89"/>
  <c r="D50" i="89"/>
  <c r="C50" i="89"/>
  <c r="F49" i="89"/>
  <c r="E49" i="89"/>
  <c r="F48" i="89"/>
  <c r="E48" i="89"/>
  <c r="F47" i="89"/>
  <c r="E47" i="89"/>
  <c r="F46" i="89"/>
  <c r="E46" i="89"/>
  <c r="D43" i="89"/>
  <c r="C43" i="89"/>
  <c r="G42" i="89"/>
  <c r="E42" i="89"/>
  <c r="G41" i="89"/>
  <c r="F41" i="89"/>
  <c r="E41" i="89"/>
  <c r="G40" i="89"/>
  <c r="E40" i="89"/>
  <c r="G39" i="89"/>
  <c r="E39" i="89"/>
  <c r="E34" i="89"/>
  <c r="D33" i="89"/>
  <c r="E32" i="89"/>
  <c r="D32" i="89"/>
  <c r="G30" i="89" s="1"/>
  <c r="C32" i="89"/>
  <c r="G31" i="89"/>
  <c r="F31" i="89"/>
  <c r="E31" i="89"/>
  <c r="F30" i="89"/>
  <c r="E30" i="89"/>
  <c r="H30" i="89" s="1"/>
  <c r="G29" i="89"/>
  <c r="F29" i="89"/>
  <c r="E29" i="89"/>
  <c r="H29" i="89" s="1"/>
  <c r="G28" i="89"/>
  <c r="F28" i="89"/>
  <c r="E28" i="89"/>
  <c r="D26" i="89"/>
  <c r="C26" i="89"/>
  <c r="E25" i="89"/>
  <c r="E24" i="89"/>
  <c r="E23" i="89"/>
  <c r="E22" i="89"/>
  <c r="D20" i="89"/>
  <c r="C20" i="89"/>
  <c r="G19" i="89"/>
  <c r="E19" i="89"/>
  <c r="G18" i="89"/>
  <c r="E18" i="89"/>
  <c r="G17" i="89"/>
  <c r="E17" i="89"/>
  <c r="G16" i="89"/>
  <c r="E16" i="89"/>
  <c r="E14" i="89"/>
  <c r="D14" i="89"/>
  <c r="C14" i="89"/>
  <c r="H13" i="89"/>
  <c r="G13" i="89"/>
  <c r="F13" i="89"/>
  <c r="E13" i="89"/>
  <c r="H12" i="89"/>
  <c r="G12" i="89"/>
  <c r="F12" i="89"/>
  <c r="E12" i="89"/>
  <c r="H11" i="89"/>
  <c r="G11" i="89"/>
  <c r="F11" i="89"/>
  <c r="E11" i="89"/>
  <c r="H10" i="89"/>
  <c r="G10" i="89"/>
  <c r="F10" i="89"/>
  <c r="E10" i="89"/>
  <c r="E6" i="89"/>
  <c r="D78" i="88"/>
  <c r="E76" i="88"/>
  <c r="E75" i="88"/>
  <c r="E72" i="88"/>
  <c r="D70" i="88"/>
  <c r="D74" i="88" s="1"/>
  <c r="D68" i="88"/>
  <c r="E67" i="88"/>
  <c r="D66" i="88"/>
  <c r="C66" i="88"/>
  <c r="G65" i="88"/>
  <c r="E65" i="88"/>
  <c r="G64" i="88"/>
  <c r="E64" i="88"/>
  <c r="G63" i="88"/>
  <c r="E63" i="88"/>
  <c r="G62" i="88"/>
  <c r="E62" i="88"/>
  <c r="E60" i="88"/>
  <c r="E59" i="88"/>
  <c r="D57" i="88"/>
  <c r="C57" i="88"/>
  <c r="F54" i="88" s="1"/>
  <c r="E56" i="88"/>
  <c r="E55" i="88"/>
  <c r="E54" i="88"/>
  <c r="E53" i="88"/>
  <c r="D50" i="88"/>
  <c r="C50" i="88"/>
  <c r="G49" i="88"/>
  <c r="E49" i="88"/>
  <c r="G48" i="88"/>
  <c r="E48" i="88"/>
  <c r="G47" i="88"/>
  <c r="E47" i="88"/>
  <c r="G46" i="88"/>
  <c r="E46" i="88"/>
  <c r="E43" i="88"/>
  <c r="D43" i="88"/>
  <c r="D83" i="88" s="1"/>
  <c r="C43" i="88"/>
  <c r="H42" i="88"/>
  <c r="G42" i="88"/>
  <c r="F42" i="88"/>
  <c r="E42" i="88"/>
  <c r="H41" i="88"/>
  <c r="G41" i="88"/>
  <c r="F41" i="88"/>
  <c r="E41" i="88"/>
  <c r="H40" i="88"/>
  <c r="G40" i="88"/>
  <c r="F40" i="88"/>
  <c r="E40" i="88"/>
  <c r="H39" i="88"/>
  <c r="G39" i="88"/>
  <c r="F39" i="88"/>
  <c r="E39" i="88"/>
  <c r="E34" i="88"/>
  <c r="D33" i="88"/>
  <c r="D35" i="88" s="1"/>
  <c r="D32" i="88"/>
  <c r="C32" i="88"/>
  <c r="E31" i="88"/>
  <c r="F30" i="88"/>
  <c r="E30" i="88"/>
  <c r="E29" i="88"/>
  <c r="E28" i="88"/>
  <c r="E26" i="88"/>
  <c r="D26" i="88"/>
  <c r="C26" i="88"/>
  <c r="H25" i="88"/>
  <c r="G25" i="88"/>
  <c r="E25" i="88"/>
  <c r="G24" i="88"/>
  <c r="E24" i="88"/>
  <c r="H24" i="88" s="1"/>
  <c r="G23" i="88"/>
  <c r="E23" i="88"/>
  <c r="H23" i="88" s="1"/>
  <c r="H22" i="88"/>
  <c r="G22" i="88"/>
  <c r="E22" i="88"/>
  <c r="E20" i="88"/>
  <c r="D20" i="88"/>
  <c r="C20" i="88"/>
  <c r="F19" i="88"/>
  <c r="E19" i="88"/>
  <c r="G18" i="88"/>
  <c r="F18" i="88"/>
  <c r="E18" i="88"/>
  <c r="G17" i="88"/>
  <c r="F17" i="88"/>
  <c r="E17" i="88"/>
  <c r="G16" i="88"/>
  <c r="F16" i="88"/>
  <c r="E16" i="88"/>
  <c r="D14" i="88"/>
  <c r="C14" i="88"/>
  <c r="F11" i="88" s="1"/>
  <c r="E13" i="88"/>
  <c r="G12" i="88"/>
  <c r="E12" i="88"/>
  <c r="G11" i="88"/>
  <c r="E11" i="88"/>
  <c r="E10" i="88"/>
  <c r="E6" i="88"/>
  <c r="C78" i="87"/>
  <c r="E76" i="87"/>
  <c r="E75" i="87"/>
  <c r="E72" i="87"/>
  <c r="C68" i="87"/>
  <c r="E67" i="87"/>
  <c r="D66" i="87"/>
  <c r="C66" i="87"/>
  <c r="F65" i="87"/>
  <c r="E65" i="87"/>
  <c r="F64" i="87"/>
  <c r="E64" i="87"/>
  <c r="F63" i="87"/>
  <c r="E63" i="87"/>
  <c r="F62" i="87"/>
  <c r="E62" i="87"/>
  <c r="E60" i="87"/>
  <c r="E59" i="87"/>
  <c r="E57" i="87"/>
  <c r="D57" i="87"/>
  <c r="C57" i="87"/>
  <c r="G56" i="87"/>
  <c r="E56" i="87"/>
  <c r="H56" i="87" s="1"/>
  <c r="G55" i="87"/>
  <c r="E55" i="87"/>
  <c r="H55" i="87" s="1"/>
  <c r="H54" i="87"/>
  <c r="G54" i="87"/>
  <c r="E54" i="87"/>
  <c r="H53" i="87"/>
  <c r="G53" i="87"/>
  <c r="E53" i="87"/>
  <c r="D50" i="87"/>
  <c r="C50" i="87"/>
  <c r="F49" i="87"/>
  <c r="E49" i="87"/>
  <c r="F48" i="87"/>
  <c r="E48" i="87"/>
  <c r="F47" i="87"/>
  <c r="E47" i="87"/>
  <c r="F46" i="87"/>
  <c r="E46" i="87"/>
  <c r="D43" i="87"/>
  <c r="C43" i="87"/>
  <c r="G42" i="87"/>
  <c r="E42" i="87"/>
  <c r="G41" i="87"/>
  <c r="F41" i="87"/>
  <c r="E41" i="87"/>
  <c r="G40" i="87"/>
  <c r="F40" i="87"/>
  <c r="E40" i="87"/>
  <c r="G39" i="87"/>
  <c r="E39" i="87"/>
  <c r="E34" i="87"/>
  <c r="D32" i="87"/>
  <c r="C32" i="87"/>
  <c r="G31" i="87"/>
  <c r="E31" i="87"/>
  <c r="G30" i="87"/>
  <c r="E30" i="87"/>
  <c r="G29" i="87"/>
  <c r="E29" i="87"/>
  <c r="G28" i="87"/>
  <c r="E28" i="87"/>
  <c r="E26" i="87"/>
  <c r="D26" i="87"/>
  <c r="C26" i="87"/>
  <c r="G25" i="87"/>
  <c r="F25" i="87"/>
  <c r="E25" i="87"/>
  <c r="G24" i="87"/>
  <c r="F24" i="87"/>
  <c r="E24" i="87"/>
  <c r="G23" i="87"/>
  <c r="F23" i="87"/>
  <c r="E23" i="87"/>
  <c r="G22" i="87"/>
  <c r="F22" i="87"/>
  <c r="E22" i="87"/>
  <c r="D20" i="87"/>
  <c r="G16" i="87" s="1"/>
  <c r="C20" i="87"/>
  <c r="F18" i="87" s="1"/>
  <c r="F19" i="87"/>
  <c r="E19" i="87"/>
  <c r="E18" i="87"/>
  <c r="F17" i="87"/>
  <c r="E17" i="87"/>
  <c r="F16" i="87"/>
  <c r="E16" i="87"/>
  <c r="D14" i="87"/>
  <c r="C14" i="87"/>
  <c r="E13" i="87"/>
  <c r="E12" i="87"/>
  <c r="E11" i="87"/>
  <c r="E10" i="87"/>
  <c r="E6" i="87"/>
  <c r="E76" i="85"/>
  <c r="E75" i="85"/>
  <c r="E72" i="85"/>
  <c r="C68" i="85"/>
  <c r="E67" i="85"/>
  <c r="F66" i="85"/>
  <c r="D66" i="85"/>
  <c r="C66" i="85"/>
  <c r="F64" i="85" s="1"/>
  <c r="F65" i="85"/>
  <c r="E65" i="85"/>
  <c r="E64" i="85"/>
  <c r="F63" i="85"/>
  <c r="E63" i="85"/>
  <c r="F62" i="85"/>
  <c r="E62" i="85"/>
  <c r="E60" i="85"/>
  <c r="E59" i="85"/>
  <c r="E57" i="85"/>
  <c r="D57" i="85"/>
  <c r="C57" i="85"/>
  <c r="G56" i="85"/>
  <c r="F56" i="85"/>
  <c r="E56" i="85"/>
  <c r="F55" i="85"/>
  <c r="E55" i="85"/>
  <c r="G54" i="85"/>
  <c r="F54" i="85"/>
  <c r="E54" i="85"/>
  <c r="H54" i="85" s="1"/>
  <c r="G53" i="85"/>
  <c r="F53" i="85"/>
  <c r="E53" i="85"/>
  <c r="D50" i="85"/>
  <c r="C50" i="85"/>
  <c r="E49" i="85"/>
  <c r="E48" i="85"/>
  <c r="F47" i="85"/>
  <c r="E47" i="85"/>
  <c r="F46" i="85"/>
  <c r="E46" i="85"/>
  <c r="D43" i="85"/>
  <c r="C43" i="85"/>
  <c r="G42" i="85"/>
  <c r="E42" i="85"/>
  <c r="G41" i="85"/>
  <c r="E41" i="85"/>
  <c r="G40" i="85"/>
  <c r="E40" i="85"/>
  <c r="G39" i="85"/>
  <c r="E39" i="85"/>
  <c r="E34" i="85"/>
  <c r="D32" i="85"/>
  <c r="C32" i="85"/>
  <c r="G31" i="85"/>
  <c r="E31" i="85"/>
  <c r="G30" i="85"/>
  <c r="F30" i="85"/>
  <c r="E30" i="85"/>
  <c r="G29" i="85"/>
  <c r="E29" i="85"/>
  <c r="G28" i="85"/>
  <c r="E28" i="85"/>
  <c r="D26" i="85"/>
  <c r="C26" i="85"/>
  <c r="F24" i="85" s="1"/>
  <c r="F25" i="85"/>
  <c r="E25" i="85"/>
  <c r="E24" i="85"/>
  <c r="F23" i="85"/>
  <c r="E23" i="85"/>
  <c r="F22" i="85"/>
  <c r="E22" i="85"/>
  <c r="D20" i="85"/>
  <c r="C20" i="85"/>
  <c r="G19" i="85"/>
  <c r="E19" i="85"/>
  <c r="G18" i="85"/>
  <c r="E18" i="85"/>
  <c r="G17" i="85"/>
  <c r="E17" i="85"/>
  <c r="G16" i="85"/>
  <c r="E16" i="85"/>
  <c r="E14" i="85"/>
  <c r="D14" i="85"/>
  <c r="C14" i="85"/>
  <c r="C33" i="85" s="1"/>
  <c r="H13" i="85"/>
  <c r="G13" i="85"/>
  <c r="F13" i="85"/>
  <c r="E13" i="85"/>
  <c r="H12" i="85"/>
  <c r="G12" i="85"/>
  <c r="F12" i="85"/>
  <c r="E12" i="85"/>
  <c r="H11" i="85"/>
  <c r="G11" i="85"/>
  <c r="F11" i="85"/>
  <c r="E11" i="85"/>
  <c r="H10" i="85"/>
  <c r="G10" i="85"/>
  <c r="F10" i="85"/>
  <c r="E10" i="85"/>
  <c r="E6" i="85"/>
  <c r="E76" i="82"/>
  <c r="E75" i="82"/>
  <c r="E72" i="82"/>
  <c r="D68" i="82"/>
  <c r="E67" i="82"/>
  <c r="D66" i="82"/>
  <c r="C66" i="82"/>
  <c r="G65" i="82"/>
  <c r="E65" i="82"/>
  <c r="G64" i="82"/>
  <c r="E64" i="82"/>
  <c r="G63" i="82"/>
  <c r="F63" i="82"/>
  <c r="E63" i="82"/>
  <c r="G62" i="82"/>
  <c r="E62" i="82"/>
  <c r="E60" i="82"/>
  <c r="E59" i="82"/>
  <c r="D57" i="82"/>
  <c r="C57" i="82"/>
  <c r="F56" i="82"/>
  <c r="E56" i="82"/>
  <c r="F55" i="82"/>
  <c r="E55" i="82"/>
  <c r="F54" i="82"/>
  <c r="E54" i="82"/>
  <c r="F53" i="82"/>
  <c r="E53" i="82"/>
  <c r="E50" i="82"/>
  <c r="D50" i="82"/>
  <c r="C50" i="82"/>
  <c r="F46" i="82" s="1"/>
  <c r="G49" i="82"/>
  <c r="F49" i="82"/>
  <c r="E49" i="82"/>
  <c r="G48" i="82"/>
  <c r="F48" i="82"/>
  <c r="E48" i="82"/>
  <c r="H48" i="82" s="1"/>
  <c r="G47" i="82"/>
  <c r="F47" i="82"/>
  <c r="E47" i="82"/>
  <c r="G46" i="82"/>
  <c r="E46" i="82"/>
  <c r="D43" i="82"/>
  <c r="C43" i="82"/>
  <c r="F42" i="82"/>
  <c r="E42" i="82"/>
  <c r="E41" i="82"/>
  <c r="E40" i="82"/>
  <c r="F39" i="82"/>
  <c r="E39" i="82"/>
  <c r="E34" i="82"/>
  <c r="D32" i="82"/>
  <c r="E32" i="82" s="1"/>
  <c r="C32" i="82"/>
  <c r="G31" i="82"/>
  <c r="F31" i="82"/>
  <c r="E31" i="82"/>
  <c r="G30" i="82"/>
  <c r="F30" i="82"/>
  <c r="E30" i="82"/>
  <c r="G29" i="82"/>
  <c r="F29" i="82"/>
  <c r="E29" i="82"/>
  <c r="F28" i="82"/>
  <c r="E28" i="82"/>
  <c r="D26" i="82"/>
  <c r="C26" i="82"/>
  <c r="F25" i="82" s="1"/>
  <c r="E25" i="82"/>
  <c r="F24" i="82"/>
  <c r="E24" i="82"/>
  <c r="F23" i="82"/>
  <c r="E23" i="82"/>
  <c r="F22" i="82"/>
  <c r="E22" i="82"/>
  <c r="D20" i="82"/>
  <c r="C20" i="82"/>
  <c r="F19" i="82"/>
  <c r="E19" i="82"/>
  <c r="F18" i="82"/>
  <c r="E18" i="82"/>
  <c r="F17" i="82"/>
  <c r="E17" i="82"/>
  <c r="F16" i="82"/>
  <c r="E16" i="82"/>
  <c r="D14" i="82"/>
  <c r="C14" i="82"/>
  <c r="G13" i="82"/>
  <c r="E13" i="82"/>
  <c r="G12" i="82"/>
  <c r="E12" i="82"/>
  <c r="G11" i="82"/>
  <c r="E11" i="82"/>
  <c r="G10" i="82"/>
  <c r="E10" i="82"/>
  <c r="E6" i="82"/>
  <c r="H63" i="116" l="1"/>
  <c r="H48" i="116"/>
  <c r="H10" i="118"/>
  <c r="H56" i="118"/>
  <c r="H53" i="118"/>
  <c r="H13" i="116"/>
  <c r="H12" i="116"/>
  <c r="H11" i="116"/>
  <c r="H10" i="116"/>
  <c r="D35" i="118"/>
  <c r="F19" i="116"/>
  <c r="F18" i="116"/>
  <c r="F17" i="116"/>
  <c r="F16" i="116"/>
  <c r="E26" i="116"/>
  <c r="G25" i="116"/>
  <c r="G24" i="116"/>
  <c r="G23" i="116"/>
  <c r="G22" i="116"/>
  <c r="H29" i="116"/>
  <c r="G31" i="116"/>
  <c r="D33" i="116"/>
  <c r="H55" i="116"/>
  <c r="F56" i="116"/>
  <c r="E57" i="116"/>
  <c r="E66" i="116"/>
  <c r="G65" i="116"/>
  <c r="G64" i="116"/>
  <c r="G63" i="116"/>
  <c r="G62" i="116"/>
  <c r="D70" i="116"/>
  <c r="C79" i="116"/>
  <c r="C81" i="116"/>
  <c r="F13" i="117"/>
  <c r="F12" i="117"/>
  <c r="F11" i="117"/>
  <c r="F10" i="117"/>
  <c r="G48" i="117"/>
  <c r="E50" i="117"/>
  <c r="H47" i="117" s="1"/>
  <c r="G46" i="117"/>
  <c r="C81" i="117"/>
  <c r="G64" i="117"/>
  <c r="D68" i="117"/>
  <c r="E68" i="117" s="1"/>
  <c r="E66" i="117"/>
  <c r="G62" i="117"/>
  <c r="H16" i="118"/>
  <c r="F19" i="118"/>
  <c r="H41" i="118"/>
  <c r="F39" i="118"/>
  <c r="C70" i="118"/>
  <c r="C74" i="118" s="1"/>
  <c r="C93" i="118" s="1"/>
  <c r="F41" i="118"/>
  <c r="E50" i="118"/>
  <c r="G49" i="118"/>
  <c r="G48" i="118"/>
  <c r="G47" i="118"/>
  <c r="G46" i="118"/>
  <c r="H54" i="118"/>
  <c r="C78" i="118"/>
  <c r="F31" i="120"/>
  <c r="F30" i="120"/>
  <c r="F29" i="120"/>
  <c r="F28" i="120"/>
  <c r="E32" i="120"/>
  <c r="E50" i="120"/>
  <c r="G49" i="120"/>
  <c r="G48" i="120"/>
  <c r="G47" i="120"/>
  <c r="G46" i="120"/>
  <c r="F31" i="121"/>
  <c r="F28" i="121"/>
  <c r="H46" i="121"/>
  <c r="H64" i="122"/>
  <c r="C33" i="116"/>
  <c r="H28" i="116"/>
  <c r="G30" i="116"/>
  <c r="C78" i="116"/>
  <c r="C70" i="116"/>
  <c r="C74" i="116" s="1"/>
  <c r="C93" i="116" s="1"/>
  <c r="F42" i="116"/>
  <c r="F41" i="116"/>
  <c r="F40" i="116"/>
  <c r="F39" i="116"/>
  <c r="F46" i="116"/>
  <c r="E50" i="116"/>
  <c r="H47" i="116" s="1"/>
  <c r="G49" i="116"/>
  <c r="G48" i="116"/>
  <c r="G47" i="116"/>
  <c r="G46" i="116"/>
  <c r="H54" i="116"/>
  <c r="F55" i="116"/>
  <c r="F65" i="116"/>
  <c r="F66" i="116"/>
  <c r="D33" i="117"/>
  <c r="F23" i="117"/>
  <c r="E26" i="117"/>
  <c r="H25" i="117" s="1"/>
  <c r="H28" i="117"/>
  <c r="H29" i="117"/>
  <c r="H30" i="117"/>
  <c r="C33" i="117"/>
  <c r="D70" i="117"/>
  <c r="E43" i="117"/>
  <c r="G42" i="117"/>
  <c r="G41" i="117"/>
  <c r="G40" i="117"/>
  <c r="G39" i="117"/>
  <c r="D79" i="117"/>
  <c r="H49" i="117"/>
  <c r="H65" i="117"/>
  <c r="F11" i="118"/>
  <c r="H18" i="118"/>
  <c r="F31" i="118"/>
  <c r="F30" i="118"/>
  <c r="F29" i="118"/>
  <c r="F28" i="118"/>
  <c r="D68" i="118"/>
  <c r="G66" i="118"/>
  <c r="E66" i="118"/>
  <c r="G65" i="118"/>
  <c r="G64" i="118"/>
  <c r="G63" i="118"/>
  <c r="G62" i="118"/>
  <c r="C79" i="118"/>
  <c r="H41" i="119"/>
  <c r="C33" i="121"/>
  <c r="F12" i="121"/>
  <c r="F13" i="121"/>
  <c r="F11" i="121"/>
  <c r="F10" i="121"/>
  <c r="H19" i="121"/>
  <c r="H18" i="121"/>
  <c r="H17" i="121"/>
  <c r="H16" i="121"/>
  <c r="F49" i="121"/>
  <c r="F48" i="121"/>
  <c r="F47" i="121"/>
  <c r="F46" i="121"/>
  <c r="E50" i="121"/>
  <c r="F55" i="121"/>
  <c r="F56" i="121"/>
  <c r="F54" i="121"/>
  <c r="F53" i="121"/>
  <c r="H62" i="121"/>
  <c r="F19" i="122"/>
  <c r="F18" i="122"/>
  <c r="F17" i="122"/>
  <c r="F16" i="122"/>
  <c r="E20" i="122"/>
  <c r="F24" i="122"/>
  <c r="F25" i="122"/>
  <c r="F22" i="122"/>
  <c r="F23" i="122"/>
  <c r="G66" i="122"/>
  <c r="H40" i="122"/>
  <c r="H12" i="123"/>
  <c r="H28" i="123"/>
  <c r="H31" i="116"/>
  <c r="H53" i="116"/>
  <c r="D78" i="116"/>
  <c r="H46" i="117"/>
  <c r="F10" i="118"/>
  <c r="C33" i="118"/>
  <c r="C83" i="118" s="1"/>
  <c r="F12" i="118"/>
  <c r="F18" i="118"/>
  <c r="F16" i="118"/>
  <c r="E26" i="118"/>
  <c r="G25" i="118"/>
  <c r="G24" i="118"/>
  <c r="G23" i="118"/>
  <c r="G22" i="118"/>
  <c r="H19" i="119"/>
  <c r="H18" i="119"/>
  <c r="H17" i="119"/>
  <c r="H16" i="119"/>
  <c r="H42" i="119"/>
  <c r="F13" i="120"/>
  <c r="F10" i="120"/>
  <c r="D35" i="120"/>
  <c r="C33" i="120"/>
  <c r="H28" i="121"/>
  <c r="D35" i="121"/>
  <c r="E33" i="121"/>
  <c r="H47" i="121"/>
  <c r="F65" i="121"/>
  <c r="F64" i="121"/>
  <c r="F63" i="121"/>
  <c r="F62" i="121"/>
  <c r="F66" i="121"/>
  <c r="C68" i="121"/>
  <c r="C70" i="121" s="1"/>
  <c r="E66" i="121"/>
  <c r="H65" i="121" s="1"/>
  <c r="H17" i="122"/>
  <c r="F42" i="122"/>
  <c r="F41" i="122"/>
  <c r="F40" i="122"/>
  <c r="F39" i="122"/>
  <c r="H63" i="122"/>
  <c r="G10" i="116"/>
  <c r="G11" i="116"/>
  <c r="G12" i="116"/>
  <c r="G13" i="116"/>
  <c r="H19" i="116"/>
  <c r="G28" i="116"/>
  <c r="H30" i="116"/>
  <c r="H56" i="116"/>
  <c r="C83" i="116"/>
  <c r="G22" i="117"/>
  <c r="H41" i="117"/>
  <c r="H56" i="117"/>
  <c r="H55" i="117"/>
  <c r="H54" i="117"/>
  <c r="H53" i="117"/>
  <c r="F17" i="118"/>
  <c r="H39" i="118"/>
  <c r="F42" i="118"/>
  <c r="F56" i="118"/>
  <c r="F55" i="118"/>
  <c r="F54" i="118"/>
  <c r="F53" i="118"/>
  <c r="H13" i="119"/>
  <c r="D33" i="119"/>
  <c r="E14" i="119"/>
  <c r="H11" i="119" s="1"/>
  <c r="G10" i="119"/>
  <c r="G12" i="119"/>
  <c r="F25" i="119"/>
  <c r="F24" i="119"/>
  <c r="F23" i="119"/>
  <c r="F22" i="119"/>
  <c r="H31" i="119"/>
  <c r="H30" i="119"/>
  <c r="H29" i="119"/>
  <c r="H28" i="119"/>
  <c r="C78" i="119"/>
  <c r="F41" i="119"/>
  <c r="C70" i="119"/>
  <c r="C74" i="119" s="1"/>
  <c r="C93" i="119" s="1"/>
  <c r="F42" i="119"/>
  <c r="F39" i="119"/>
  <c r="E68" i="119"/>
  <c r="H10" i="121"/>
  <c r="D74" i="121"/>
  <c r="D77" i="121" s="1"/>
  <c r="C83" i="121"/>
  <c r="D35" i="122"/>
  <c r="E20" i="117"/>
  <c r="G19" i="117"/>
  <c r="G18" i="117"/>
  <c r="G17" i="117"/>
  <c r="G16" i="117"/>
  <c r="C83" i="117"/>
  <c r="H48" i="117"/>
  <c r="H64" i="117"/>
  <c r="H19" i="118"/>
  <c r="H40" i="118"/>
  <c r="G42" i="118"/>
  <c r="H10" i="119"/>
  <c r="C33" i="119"/>
  <c r="C83" i="119" s="1"/>
  <c r="D78" i="119"/>
  <c r="D70" i="119"/>
  <c r="E43" i="119"/>
  <c r="G42" i="119"/>
  <c r="G41" i="119"/>
  <c r="G40" i="119"/>
  <c r="G39" i="119"/>
  <c r="D79" i="119"/>
  <c r="E57" i="119"/>
  <c r="G56" i="119"/>
  <c r="G55" i="119"/>
  <c r="G54" i="119"/>
  <c r="G53" i="119"/>
  <c r="H64" i="119"/>
  <c r="F65" i="119"/>
  <c r="G17" i="120"/>
  <c r="C83" i="120"/>
  <c r="C79" i="120"/>
  <c r="F42" i="120"/>
  <c r="F39" i="120"/>
  <c r="D68" i="120"/>
  <c r="E68" i="120" s="1"/>
  <c r="G66" i="120"/>
  <c r="E66" i="120"/>
  <c r="C81" i="120" s="1"/>
  <c r="G65" i="120"/>
  <c r="G64" i="120"/>
  <c r="G63" i="120"/>
  <c r="G62" i="120"/>
  <c r="C70" i="120"/>
  <c r="C74" i="120" s="1"/>
  <c r="C93" i="120" s="1"/>
  <c r="G13" i="121"/>
  <c r="E14" i="121"/>
  <c r="G10" i="121"/>
  <c r="E57" i="121"/>
  <c r="G56" i="121"/>
  <c r="G55" i="121"/>
  <c r="G54" i="121"/>
  <c r="G53" i="121"/>
  <c r="D83" i="121"/>
  <c r="D79" i="121"/>
  <c r="H25" i="122"/>
  <c r="G19" i="123"/>
  <c r="G16" i="123"/>
  <c r="G17" i="123"/>
  <c r="D33" i="123"/>
  <c r="G66" i="123" s="1"/>
  <c r="H62" i="117"/>
  <c r="C68" i="117"/>
  <c r="F66" i="117"/>
  <c r="C70" i="117"/>
  <c r="C74" i="117" s="1"/>
  <c r="C93" i="117" s="1"/>
  <c r="E14" i="118"/>
  <c r="H11" i="118" s="1"/>
  <c r="G13" i="118"/>
  <c r="G12" i="118"/>
  <c r="G11" i="118"/>
  <c r="G10" i="118"/>
  <c r="H17" i="118"/>
  <c r="H42" i="118"/>
  <c r="D83" i="118"/>
  <c r="D78" i="118"/>
  <c r="H12" i="119"/>
  <c r="E26" i="119"/>
  <c r="C68" i="119"/>
  <c r="C79" i="119" s="1"/>
  <c r="F66" i="119"/>
  <c r="F62" i="119"/>
  <c r="H11" i="120"/>
  <c r="G18" i="120"/>
  <c r="G19" i="120"/>
  <c r="H13" i="121"/>
  <c r="H29" i="121"/>
  <c r="E83" i="121"/>
  <c r="H56" i="121"/>
  <c r="D78" i="121"/>
  <c r="E26" i="122"/>
  <c r="G25" i="122"/>
  <c r="G24" i="122"/>
  <c r="G23" i="122"/>
  <c r="G22" i="122"/>
  <c r="H10" i="123"/>
  <c r="F31" i="123"/>
  <c r="F30" i="123"/>
  <c r="F29" i="123"/>
  <c r="F28" i="123"/>
  <c r="E32" i="123"/>
  <c r="H29" i="123" s="1"/>
  <c r="E14" i="120"/>
  <c r="G13" i="120"/>
  <c r="G12" i="120"/>
  <c r="G11" i="120"/>
  <c r="G10" i="120"/>
  <c r="H17" i="120"/>
  <c r="H42" i="120"/>
  <c r="D83" i="120"/>
  <c r="H12" i="121"/>
  <c r="F25" i="121"/>
  <c r="F24" i="121"/>
  <c r="F23" i="121"/>
  <c r="F22" i="121"/>
  <c r="E32" i="121"/>
  <c r="G31" i="121"/>
  <c r="G30" i="121"/>
  <c r="G29" i="121"/>
  <c r="G28" i="121"/>
  <c r="C33" i="122"/>
  <c r="H28" i="122"/>
  <c r="E43" i="122"/>
  <c r="G42" i="122"/>
  <c r="H47" i="122"/>
  <c r="C81" i="122"/>
  <c r="G64" i="122"/>
  <c r="D68" i="122"/>
  <c r="D83" i="122"/>
  <c r="H40" i="123"/>
  <c r="H49" i="119"/>
  <c r="H65" i="119"/>
  <c r="C81" i="119"/>
  <c r="H16" i="120"/>
  <c r="G39" i="120"/>
  <c r="H41" i="120"/>
  <c r="E43" i="120"/>
  <c r="F56" i="120"/>
  <c r="F55" i="120"/>
  <c r="F54" i="120"/>
  <c r="F53" i="120"/>
  <c r="H11" i="121"/>
  <c r="H31" i="122"/>
  <c r="G39" i="122"/>
  <c r="H49" i="122"/>
  <c r="G63" i="122"/>
  <c r="E66" i="122"/>
  <c r="H11" i="123"/>
  <c r="H18" i="123"/>
  <c r="F18" i="123"/>
  <c r="C33" i="123"/>
  <c r="C83" i="123" s="1"/>
  <c r="E50" i="123"/>
  <c r="G49" i="123"/>
  <c r="G48" i="123"/>
  <c r="G47" i="123"/>
  <c r="G46" i="123"/>
  <c r="F56" i="123"/>
  <c r="F55" i="123"/>
  <c r="F54" i="123"/>
  <c r="F53" i="123"/>
  <c r="C70" i="123"/>
  <c r="C74" i="123" s="1"/>
  <c r="C93" i="123" s="1"/>
  <c r="D68" i="123"/>
  <c r="E66" i="123"/>
  <c r="G65" i="123"/>
  <c r="G64" i="123"/>
  <c r="G63" i="123"/>
  <c r="G62" i="123"/>
  <c r="H46" i="122"/>
  <c r="H62" i="122"/>
  <c r="C68" i="122"/>
  <c r="C78" i="122" s="1"/>
  <c r="F66" i="122"/>
  <c r="E14" i="123"/>
  <c r="H13" i="123" s="1"/>
  <c r="G13" i="123"/>
  <c r="G12" i="123"/>
  <c r="G11" i="123"/>
  <c r="G10" i="123"/>
  <c r="H17" i="123"/>
  <c r="H42" i="123"/>
  <c r="D78" i="123"/>
  <c r="G31" i="107"/>
  <c r="E32" i="107"/>
  <c r="G28" i="107"/>
  <c r="F56" i="107"/>
  <c r="F53" i="107"/>
  <c r="H64" i="107"/>
  <c r="D33" i="108"/>
  <c r="H17" i="108"/>
  <c r="H46" i="108"/>
  <c r="E57" i="108"/>
  <c r="G56" i="108"/>
  <c r="G55" i="108"/>
  <c r="G54" i="108"/>
  <c r="G53" i="108"/>
  <c r="C68" i="108"/>
  <c r="F65" i="108"/>
  <c r="F62" i="108"/>
  <c r="C33" i="109"/>
  <c r="F12" i="109"/>
  <c r="F13" i="109"/>
  <c r="C78" i="109"/>
  <c r="E26" i="113"/>
  <c r="H22" i="113" s="1"/>
  <c r="G25" i="113"/>
  <c r="G24" i="113"/>
  <c r="G23" i="113"/>
  <c r="G22" i="113"/>
  <c r="D33" i="113"/>
  <c r="C35" i="107"/>
  <c r="H18" i="107"/>
  <c r="G30" i="107"/>
  <c r="C78" i="107"/>
  <c r="C70" i="107"/>
  <c r="C74" i="107" s="1"/>
  <c r="C93" i="107" s="1"/>
  <c r="F42" i="107"/>
  <c r="F41" i="107"/>
  <c r="F40" i="107"/>
  <c r="F39" i="107"/>
  <c r="C79" i="107"/>
  <c r="C83" i="107"/>
  <c r="E43" i="107"/>
  <c r="F54" i="107"/>
  <c r="E57" i="107"/>
  <c r="H54" i="107" s="1"/>
  <c r="F24" i="108"/>
  <c r="F25" i="108"/>
  <c r="G28" i="108"/>
  <c r="E32" i="108"/>
  <c r="H47" i="108"/>
  <c r="F49" i="108"/>
  <c r="F46" i="108"/>
  <c r="F63" i="108"/>
  <c r="H10" i="109"/>
  <c r="E33" i="109"/>
  <c r="D35" i="109"/>
  <c r="E50" i="109"/>
  <c r="G49" i="109"/>
  <c r="G48" i="109"/>
  <c r="G47" i="109"/>
  <c r="G46" i="109"/>
  <c r="D68" i="109"/>
  <c r="G66" i="109"/>
  <c r="E66" i="109"/>
  <c r="C81" i="109" s="1"/>
  <c r="G65" i="109"/>
  <c r="G64" i="109"/>
  <c r="G63" i="109"/>
  <c r="G62" i="109"/>
  <c r="F25" i="110"/>
  <c r="F24" i="110"/>
  <c r="F23" i="110"/>
  <c r="F22" i="110"/>
  <c r="H31" i="110"/>
  <c r="H30" i="110"/>
  <c r="H29" i="110"/>
  <c r="H28" i="110"/>
  <c r="H11" i="111"/>
  <c r="H42" i="112"/>
  <c r="H41" i="112"/>
  <c r="H40" i="112"/>
  <c r="H39" i="112"/>
  <c r="E93" i="112"/>
  <c r="F31" i="114"/>
  <c r="F30" i="114"/>
  <c r="F29" i="114"/>
  <c r="F28" i="114"/>
  <c r="E32" i="114"/>
  <c r="H19" i="115"/>
  <c r="H18" i="115"/>
  <c r="H17" i="115"/>
  <c r="H16" i="115"/>
  <c r="D33" i="107"/>
  <c r="E14" i="107"/>
  <c r="G13" i="107"/>
  <c r="G12" i="107"/>
  <c r="G11" i="107"/>
  <c r="G10" i="107"/>
  <c r="H31" i="107"/>
  <c r="E50" i="107"/>
  <c r="G49" i="107"/>
  <c r="G48" i="107"/>
  <c r="G47" i="107"/>
  <c r="G46" i="107"/>
  <c r="D83" i="107"/>
  <c r="D70" i="107"/>
  <c r="H18" i="108"/>
  <c r="G25" i="108"/>
  <c r="E26" i="108"/>
  <c r="H25" i="108" s="1"/>
  <c r="G22" i="108"/>
  <c r="F39" i="109"/>
  <c r="C70" i="109"/>
  <c r="C74" i="109" s="1"/>
  <c r="C93" i="109" s="1"/>
  <c r="F41" i="109"/>
  <c r="C83" i="109"/>
  <c r="C79" i="109"/>
  <c r="F42" i="109"/>
  <c r="H19" i="110"/>
  <c r="H18" i="110"/>
  <c r="H17" i="110"/>
  <c r="H16" i="110"/>
  <c r="H13" i="112"/>
  <c r="D68" i="114"/>
  <c r="E66" i="114"/>
  <c r="G65" i="114"/>
  <c r="G64" i="114"/>
  <c r="G63" i="114"/>
  <c r="G62" i="114"/>
  <c r="C81" i="114"/>
  <c r="D80" i="115"/>
  <c r="D74" i="115"/>
  <c r="D77" i="115" s="1"/>
  <c r="H28" i="107"/>
  <c r="G29" i="107"/>
  <c r="F30" i="107"/>
  <c r="F31" i="107"/>
  <c r="H39" i="107"/>
  <c r="H49" i="107"/>
  <c r="H53" i="107"/>
  <c r="F66" i="107"/>
  <c r="E68" i="107"/>
  <c r="H12" i="108"/>
  <c r="G24" i="108"/>
  <c r="D78" i="108"/>
  <c r="E43" i="108"/>
  <c r="H42" i="108" s="1"/>
  <c r="G42" i="108"/>
  <c r="G41" i="108"/>
  <c r="G40" i="108"/>
  <c r="G39" i="108"/>
  <c r="D79" i="108"/>
  <c r="F31" i="109"/>
  <c r="F30" i="109"/>
  <c r="F29" i="109"/>
  <c r="F28" i="109"/>
  <c r="E32" i="109"/>
  <c r="H55" i="109"/>
  <c r="D33" i="110"/>
  <c r="E14" i="110"/>
  <c r="H13" i="110" s="1"/>
  <c r="G10" i="110"/>
  <c r="G12" i="110"/>
  <c r="G13" i="110"/>
  <c r="H41" i="110"/>
  <c r="E43" i="111"/>
  <c r="G39" i="111"/>
  <c r="D78" i="111"/>
  <c r="G40" i="111"/>
  <c r="D70" i="111"/>
  <c r="D79" i="111"/>
  <c r="G42" i="111"/>
  <c r="D33" i="112"/>
  <c r="E20" i="112"/>
  <c r="G16" i="112"/>
  <c r="G18" i="112"/>
  <c r="G19" i="112"/>
  <c r="H28" i="115"/>
  <c r="C35" i="115"/>
  <c r="H30" i="107"/>
  <c r="H56" i="107"/>
  <c r="C33" i="108"/>
  <c r="H49" i="108"/>
  <c r="H65" i="108"/>
  <c r="H16" i="109"/>
  <c r="G39" i="109"/>
  <c r="E43" i="109"/>
  <c r="F56" i="109"/>
  <c r="F55" i="109"/>
  <c r="F54" i="109"/>
  <c r="F53" i="109"/>
  <c r="G22" i="110"/>
  <c r="C83" i="110"/>
  <c r="F41" i="110"/>
  <c r="H47" i="110"/>
  <c r="H62" i="110"/>
  <c r="F11" i="111"/>
  <c r="E14" i="111"/>
  <c r="G13" i="111"/>
  <c r="G12" i="111"/>
  <c r="G11" i="111"/>
  <c r="G10" i="111"/>
  <c r="H17" i="111"/>
  <c r="D33" i="111"/>
  <c r="D83" i="111" s="1"/>
  <c r="G47" i="111"/>
  <c r="D68" i="111"/>
  <c r="E68" i="111" s="1"/>
  <c r="G66" i="111"/>
  <c r="E66" i="111"/>
  <c r="G65" i="111"/>
  <c r="G64" i="111"/>
  <c r="G63" i="111"/>
  <c r="G62" i="111"/>
  <c r="G13" i="112"/>
  <c r="E14" i="112"/>
  <c r="G10" i="112"/>
  <c r="E57" i="112"/>
  <c r="E79" i="112" s="1"/>
  <c r="G56" i="112"/>
  <c r="G55" i="112"/>
  <c r="G54" i="112"/>
  <c r="G53" i="112"/>
  <c r="D83" i="112"/>
  <c r="D79" i="112"/>
  <c r="G19" i="114"/>
  <c r="G16" i="114"/>
  <c r="G17" i="114"/>
  <c r="D33" i="114"/>
  <c r="G66" i="114" s="1"/>
  <c r="F13" i="115"/>
  <c r="F11" i="115"/>
  <c r="D83" i="115"/>
  <c r="D79" i="115"/>
  <c r="F19" i="107"/>
  <c r="F18" i="107"/>
  <c r="F17" i="107"/>
  <c r="F16" i="107"/>
  <c r="E26" i="107"/>
  <c r="G25" i="107"/>
  <c r="G24" i="107"/>
  <c r="G23" i="107"/>
  <c r="G22" i="107"/>
  <c r="H29" i="107"/>
  <c r="G53" i="107"/>
  <c r="H55" i="107"/>
  <c r="E66" i="107"/>
  <c r="G65" i="107"/>
  <c r="G64" i="107"/>
  <c r="G63" i="107"/>
  <c r="G62" i="107"/>
  <c r="C81" i="107"/>
  <c r="F13" i="108"/>
  <c r="F12" i="108"/>
  <c r="F11" i="108"/>
  <c r="F10" i="108"/>
  <c r="E20" i="108"/>
  <c r="G19" i="108"/>
  <c r="G18" i="108"/>
  <c r="G17" i="108"/>
  <c r="G16" i="108"/>
  <c r="H23" i="108"/>
  <c r="G46" i="108"/>
  <c r="H48" i="108"/>
  <c r="G62" i="108"/>
  <c r="E66" i="108"/>
  <c r="D68" i="108"/>
  <c r="F16" i="109"/>
  <c r="H19" i="109"/>
  <c r="G22" i="109"/>
  <c r="G23" i="109"/>
  <c r="G24" i="109"/>
  <c r="G25" i="109"/>
  <c r="H40" i="109"/>
  <c r="G42" i="109"/>
  <c r="H10" i="110"/>
  <c r="C33" i="110"/>
  <c r="D78" i="110"/>
  <c r="D70" i="110"/>
  <c r="E43" i="110"/>
  <c r="G42" i="110"/>
  <c r="G41" i="110"/>
  <c r="G40" i="110"/>
  <c r="G39" i="110"/>
  <c r="E57" i="110"/>
  <c r="G56" i="110"/>
  <c r="G55" i="110"/>
  <c r="G54" i="110"/>
  <c r="G53" i="110"/>
  <c r="H64" i="110"/>
  <c r="F65" i="110"/>
  <c r="D79" i="110"/>
  <c r="H10" i="111"/>
  <c r="H19" i="111"/>
  <c r="F31" i="111"/>
  <c r="F30" i="111"/>
  <c r="F29" i="111"/>
  <c r="F28" i="111"/>
  <c r="E32" i="111"/>
  <c r="H31" i="111" s="1"/>
  <c r="C83" i="111"/>
  <c r="C79" i="111"/>
  <c r="F42" i="111"/>
  <c r="G12" i="112"/>
  <c r="H24" i="112"/>
  <c r="H28" i="112"/>
  <c r="F31" i="112"/>
  <c r="F28" i="112"/>
  <c r="F49" i="112"/>
  <c r="F48" i="112"/>
  <c r="F47" i="112"/>
  <c r="F46" i="112"/>
  <c r="E50" i="112"/>
  <c r="E78" i="112" s="1"/>
  <c r="F65" i="112"/>
  <c r="F64" i="112"/>
  <c r="F63" i="112"/>
  <c r="F62" i="112"/>
  <c r="C68" i="112"/>
  <c r="C70" i="112" s="1"/>
  <c r="C74" i="112" s="1"/>
  <c r="C93" i="112" s="1"/>
  <c r="E66" i="112"/>
  <c r="H10" i="113"/>
  <c r="H11" i="113"/>
  <c r="H12" i="113"/>
  <c r="H16" i="113"/>
  <c r="F24" i="113"/>
  <c r="F25" i="113"/>
  <c r="H29" i="113"/>
  <c r="F42" i="113"/>
  <c r="F41" i="113"/>
  <c r="F40" i="113"/>
  <c r="F39" i="113"/>
  <c r="C78" i="113"/>
  <c r="H48" i="113"/>
  <c r="H63" i="113"/>
  <c r="H19" i="114"/>
  <c r="E20" i="114"/>
  <c r="H22" i="114"/>
  <c r="H23" i="114"/>
  <c r="H24" i="114"/>
  <c r="H28" i="114"/>
  <c r="F10" i="115"/>
  <c r="D82" i="115"/>
  <c r="G18" i="115"/>
  <c r="G19" i="115"/>
  <c r="G39" i="115"/>
  <c r="E43" i="115"/>
  <c r="H47" i="115"/>
  <c r="F49" i="115"/>
  <c r="F48" i="115"/>
  <c r="F47" i="115"/>
  <c r="F46" i="115"/>
  <c r="C83" i="115"/>
  <c r="C70" i="115"/>
  <c r="C74" i="115" s="1"/>
  <c r="C93" i="115" s="1"/>
  <c r="E50" i="115"/>
  <c r="F65" i="115"/>
  <c r="F64" i="115"/>
  <c r="F63" i="115"/>
  <c r="F62" i="115"/>
  <c r="C68" i="115"/>
  <c r="E66" i="115"/>
  <c r="H63" i="115" s="1"/>
  <c r="F66" i="115"/>
  <c r="E14" i="109"/>
  <c r="G13" i="109"/>
  <c r="G12" i="109"/>
  <c r="G11" i="109"/>
  <c r="G10" i="109"/>
  <c r="H17" i="109"/>
  <c r="H42" i="109"/>
  <c r="D83" i="109"/>
  <c r="D78" i="109"/>
  <c r="E26" i="110"/>
  <c r="H24" i="110" s="1"/>
  <c r="C68" i="110"/>
  <c r="F66" i="110"/>
  <c r="F62" i="110"/>
  <c r="H18" i="111"/>
  <c r="C33" i="111"/>
  <c r="H39" i="111"/>
  <c r="E50" i="111"/>
  <c r="G49" i="111"/>
  <c r="H10" i="112"/>
  <c r="C33" i="112"/>
  <c r="F66" i="112" s="1"/>
  <c r="F12" i="112"/>
  <c r="F13" i="112"/>
  <c r="H53" i="112"/>
  <c r="C78" i="112"/>
  <c r="F55" i="112"/>
  <c r="F56" i="112"/>
  <c r="H62" i="112"/>
  <c r="H65" i="112"/>
  <c r="C83" i="112"/>
  <c r="H17" i="113"/>
  <c r="F19" i="113"/>
  <c r="F18" i="113"/>
  <c r="F17" i="113"/>
  <c r="F16" i="113"/>
  <c r="E20" i="113"/>
  <c r="H64" i="113"/>
  <c r="H16" i="114"/>
  <c r="H29" i="114"/>
  <c r="H30" i="115"/>
  <c r="E33" i="115"/>
  <c r="G66" i="115"/>
  <c r="H12" i="112"/>
  <c r="F25" i="112"/>
  <c r="F24" i="112"/>
  <c r="F23" i="112"/>
  <c r="F22" i="112"/>
  <c r="E32" i="112"/>
  <c r="G31" i="112"/>
  <c r="G30" i="112"/>
  <c r="G29" i="112"/>
  <c r="G28" i="112"/>
  <c r="C33" i="113"/>
  <c r="C83" i="113" s="1"/>
  <c r="H28" i="113"/>
  <c r="D78" i="113"/>
  <c r="E43" i="113"/>
  <c r="H41" i="113" s="1"/>
  <c r="G42" i="113"/>
  <c r="D79" i="113"/>
  <c r="H47" i="113"/>
  <c r="H65" i="113"/>
  <c r="G64" i="113"/>
  <c r="D68" i="113"/>
  <c r="D83" i="113"/>
  <c r="H40" i="114"/>
  <c r="E14" i="115"/>
  <c r="H11" i="115" s="1"/>
  <c r="G10" i="115"/>
  <c r="E68" i="115"/>
  <c r="H49" i="110"/>
  <c r="H65" i="110"/>
  <c r="C81" i="110"/>
  <c r="H16" i="111"/>
  <c r="F56" i="111"/>
  <c r="F55" i="111"/>
  <c r="F54" i="111"/>
  <c r="F53" i="111"/>
  <c r="H11" i="112"/>
  <c r="E68" i="112"/>
  <c r="H31" i="113"/>
  <c r="G39" i="113"/>
  <c r="H49" i="113"/>
  <c r="G63" i="113"/>
  <c r="E66" i="113"/>
  <c r="H11" i="114"/>
  <c r="H18" i="114"/>
  <c r="F18" i="114"/>
  <c r="C33" i="114"/>
  <c r="E50" i="114"/>
  <c r="G49" i="114"/>
  <c r="G48" i="114"/>
  <c r="G47" i="114"/>
  <c r="G46" i="114"/>
  <c r="F56" i="114"/>
  <c r="F55" i="114"/>
  <c r="F54" i="114"/>
  <c r="F53" i="114"/>
  <c r="C70" i="114"/>
  <c r="C74" i="114" s="1"/>
  <c r="C93" i="114" s="1"/>
  <c r="H10" i="115"/>
  <c r="G11" i="115"/>
  <c r="H13" i="115"/>
  <c r="F29" i="115"/>
  <c r="F54" i="115"/>
  <c r="E57" i="115"/>
  <c r="G56" i="115"/>
  <c r="G55" i="115"/>
  <c r="G54" i="115"/>
  <c r="G53" i="115"/>
  <c r="C78" i="115"/>
  <c r="H46" i="113"/>
  <c r="H62" i="113"/>
  <c r="C68" i="113"/>
  <c r="C70" i="113" s="1"/>
  <c r="C74" i="113" s="1"/>
  <c r="C93" i="113" s="1"/>
  <c r="F66" i="113"/>
  <c r="E14" i="114"/>
  <c r="H13" i="114" s="1"/>
  <c r="G13" i="114"/>
  <c r="G12" i="114"/>
  <c r="G11" i="114"/>
  <c r="G10" i="114"/>
  <c r="H17" i="114"/>
  <c r="H42" i="114"/>
  <c r="D83" i="114"/>
  <c r="D78" i="114"/>
  <c r="H12" i="115"/>
  <c r="F25" i="115"/>
  <c r="F24" i="115"/>
  <c r="F23" i="115"/>
  <c r="F22" i="115"/>
  <c r="E32" i="115"/>
  <c r="H31" i="115" s="1"/>
  <c r="G31" i="115"/>
  <c r="G30" i="115"/>
  <c r="G29" i="115"/>
  <c r="G28" i="115"/>
  <c r="C79" i="115"/>
  <c r="F13" i="87"/>
  <c r="F10" i="87"/>
  <c r="F11" i="87"/>
  <c r="C33" i="87"/>
  <c r="F65" i="88"/>
  <c r="F64" i="88"/>
  <c r="F63" i="88"/>
  <c r="F62" i="88"/>
  <c r="C68" i="88"/>
  <c r="E66" i="88"/>
  <c r="E93" i="88"/>
  <c r="H16" i="89"/>
  <c r="F28" i="92"/>
  <c r="F29" i="92"/>
  <c r="F30" i="92"/>
  <c r="F31" i="92"/>
  <c r="G24" i="94"/>
  <c r="G25" i="94"/>
  <c r="G22" i="94"/>
  <c r="G23" i="94"/>
  <c r="E26" i="94"/>
  <c r="H23" i="94" s="1"/>
  <c r="H56" i="94"/>
  <c r="H55" i="94"/>
  <c r="H54" i="94"/>
  <c r="H53" i="94"/>
  <c r="F30" i="97"/>
  <c r="F29" i="97"/>
  <c r="F31" i="97"/>
  <c r="H11" i="105"/>
  <c r="C77" i="105"/>
  <c r="F66" i="105"/>
  <c r="C35" i="105"/>
  <c r="C80" i="105" s="1"/>
  <c r="E20" i="82"/>
  <c r="G19" i="82"/>
  <c r="G18" i="82"/>
  <c r="G17" i="82"/>
  <c r="G16" i="82"/>
  <c r="E50" i="85"/>
  <c r="G49" i="85"/>
  <c r="G48" i="85"/>
  <c r="G47" i="85"/>
  <c r="G46" i="85"/>
  <c r="H18" i="87"/>
  <c r="G18" i="87"/>
  <c r="G19" i="87"/>
  <c r="G17" i="87"/>
  <c r="D33" i="87"/>
  <c r="E20" i="87"/>
  <c r="D80" i="88"/>
  <c r="F24" i="89"/>
  <c r="F25" i="89"/>
  <c r="F23" i="89"/>
  <c r="F22" i="89"/>
  <c r="E33" i="89"/>
  <c r="D35" i="89"/>
  <c r="F25" i="91"/>
  <c r="F22" i="91"/>
  <c r="F23" i="91"/>
  <c r="F24" i="91"/>
  <c r="E33" i="91"/>
  <c r="D35" i="91"/>
  <c r="G66" i="91"/>
  <c r="G18" i="92"/>
  <c r="G19" i="92"/>
  <c r="G16" i="92"/>
  <c r="G17" i="92"/>
  <c r="E20" i="92"/>
  <c r="H31" i="94"/>
  <c r="H30" i="94"/>
  <c r="H29" i="94"/>
  <c r="H28" i="94"/>
  <c r="H24" i="96"/>
  <c r="H23" i="96"/>
  <c r="F28" i="101"/>
  <c r="F29" i="101"/>
  <c r="F30" i="101"/>
  <c r="F31" i="101"/>
  <c r="H12" i="82"/>
  <c r="E26" i="82"/>
  <c r="G22" i="82"/>
  <c r="G25" i="82"/>
  <c r="G23" i="82"/>
  <c r="F31" i="88"/>
  <c r="F28" i="88"/>
  <c r="F29" i="88"/>
  <c r="F49" i="88"/>
  <c r="F48" i="88"/>
  <c r="F47" i="88"/>
  <c r="F46" i="88"/>
  <c r="E50" i="88"/>
  <c r="C70" i="88"/>
  <c r="C74" i="88" s="1"/>
  <c r="C93" i="88" s="1"/>
  <c r="E14" i="90"/>
  <c r="H11" i="90" s="1"/>
  <c r="G10" i="90"/>
  <c r="D33" i="90"/>
  <c r="G13" i="90"/>
  <c r="G11" i="90"/>
  <c r="G12" i="90"/>
  <c r="F56" i="90"/>
  <c r="F53" i="90"/>
  <c r="F54" i="90"/>
  <c r="C83" i="90"/>
  <c r="F55" i="90"/>
  <c r="F55" i="91"/>
  <c r="F56" i="91"/>
  <c r="F53" i="91"/>
  <c r="F54" i="91"/>
  <c r="C79" i="91"/>
  <c r="H62" i="91"/>
  <c r="E68" i="93"/>
  <c r="D78" i="93"/>
  <c r="D70" i="93"/>
  <c r="H13" i="94"/>
  <c r="H10" i="94"/>
  <c r="H30" i="97"/>
  <c r="H56" i="99"/>
  <c r="H55" i="99"/>
  <c r="G24" i="82"/>
  <c r="H31" i="82"/>
  <c r="H30" i="82"/>
  <c r="H29" i="82"/>
  <c r="H28" i="82"/>
  <c r="C68" i="82"/>
  <c r="F66" i="82"/>
  <c r="F62" i="82"/>
  <c r="F64" i="82"/>
  <c r="E66" i="82"/>
  <c r="F65" i="82"/>
  <c r="F12" i="87"/>
  <c r="H25" i="87"/>
  <c r="H24" i="87"/>
  <c r="H23" i="87"/>
  <c r="H22" i="87"/>
  <c r="H47" i="88"/>
  <c r="C83" i="89"/>
  <c r="H19" i="91"/>
  <c r="F46" i="91"/>
  <c r="F48" i="91"/>
  <c r="F49" i="91"/>
  <c r="E68" i="91"/>
  <c r="F56" i="92"/>
  <c r="F54" i="92"/>
  <c r="F55" i="92"/>
  <c r="F53" i="92"/>
  <c r="H62" i="92"/>
  <c r="E14" i="93"/>
  <c r="G13" i="93"/>
  <c r="G12" i="93"/>
  <c r="G11" i="93"/>
  <c r="G10" i="93"/>
  <c r="D33" i="93"/>
  <c r="F30" i="100"/>
  <c r="F31" i="100"/>
  <c r="F29" i="100"/>
  <c r="F28" i="100"/>
  <c r="F13" i="82"/>
  <c r="F12" i="82"/>
  <c r="F11" i="82"/>
  <c r="F10" i="82"/>
  <c r="C33" i="82"/>
  <c r="H22" i="82"/>
  <c r="H25" i="82"/>
  <c r="C83" i="82"/>
  <c r="F41" i="82"/>
  <c r="H47" i="82"/>
  <c r="H62" i="82"/>
  <c r="C35" i="85"/>
  <c r="C80" i="85" s="1"/>
  <c r="E32" i="85"/>
  <c r="H29" i="85" s="1"/>
  <c r="F31" i="85"/>
  <c r="F28" i="85"/>
  <c r="C78" i="85"/>
  <c r="C70" i="85"/>
  <c r="C74" i="85" s="1"/>
  <c r="C93" i="85" s="1"/>
  <c r="F42" i="85"/>
  <c r="F41" i="85"/>
  <c r="F40" i="85"/>
  <c r="F39" i="85"/>
  <c r="C83" i="85"/>
  <c r="E43" i="85"/>
  <c r="H13" i="88"/>
  <c r="D82" i="88"/>
  <c r="E26" i="89"/>
  <c r="H22" i="89" s="1"/>
  <c r="G25" i="89"/>
  <c r="G24" i="89"/>
  <c r="G23" i="89"/>
  <c r="G22" i="89"/>
  <c r="F56" i="89"/>
  <c r="F55" i="89"/>
  <c r="F54" i="89"/>
  <c r="F53" i="89"/>
  <c r="E57" i="89"/>
  <c r="H29" i="90"/>
  <c r="E57" i="90"/>
  <c r="G56" i="90"/>
  <c r="G55" i="90"/>
  <c r="G54" i="90"/>
  <c r="G53" i="90"/>
  <c r="E26" i="91"/>
  <c r="G25" i="91"/>
  <c r="G24" i="91"/>
  <c r="G23" i="91"/>
  <c r="G22" i="91"/>
  <c r="H39" i="91"/>
  <c r="H55" i="91"/>
  <c r="G56" i="91"/>
  <c r="G54" i="91"/>
  <c r="D83" i="91"/>
  <c r="D78" i="91"/>
  <c r="D70" i="91"/>
  <c r="E57" i="91"/>
  <c r="E66" i="91"/>
  <c r="G65" i="91"/>
  <c r="G64" i="91"/>
  <c r="G63" i="91"/>
  <c r="G62" i="91"/>
  <c r="C81" i="91"/>
  <c r="D78" i="92"/>
  <c r="C68" i="93"/>
  <c r="C79" i="93" s="1"/>
  <c r="F65" i="93"/>
  <c r="F63" i="93"/>
  <c r="H25" i="94"/>
  <c r="C35" i="94"/>
  <c r="F49" i="94"/>
  <c r="H22" i="96"/>
  <c r="C81" i="96"/>
  <c r="H62" i="96"/>
  <c r="H39" i="97"/>
  <c r="H40" i="97"/>
  <c r="H49" i="99"/>
  <c r="H48" i="99"/>
  <c r="H47" i="99"/>
  <c r="H46" i="99"/>
  <c r="D83" i="102"/>
  <c r="D35" i="102"/>
  <c r="G56" i="103"/>
  <c r="E57" i="103"/>
  <c r="G54" i="103"/>
  <c r="D79" i="103"/>
  <c r="G53" i="103"/>
  <c r="D33" i="82"/>
  <c r="D78" i="82"/>
  <c r="D70" i="82"/>
  <c r="E43" i="82"/>
  <c r="H41" i="82" s="1"/>
  <c r="G42" i="82"/>
  <c r="G41" i="82"/>
  <c r="G40" i="82"/>
  <c r="G39" i="82"/>
  <c r="E57" i="82"/>
  <c r="G56" i="82"/>
  <c r="G55" i="82"/>
  <c r="G54" i="82"/>
  <c r="G53" i="82"/>
  <c r="D79" i="82"/>
  <c r="F19" i="85"/>
  <c r="F18" i="85"/>
  <c r="F17" i="85"/>
  <c r="F16" i="85"/>
  <c r="E20" i="85"/>
  <c r="H19" i="85" s="1"/>
  <c r="E26" i="85"/>
  <c r="G25" i="85"/>
  <c r="G24" i="85"/>
  <c r="G23" i="85"/>
  <c r="G22" i="85"/>
  <c r="F29" i="85"/>
  <c r="H49" i="85"/>
  <c r="E50" i="87"/>
  <c r="G49" i="87"/>
  <c r="G48" i="87"/>
  <c r="G47" i="87"/>
  <c r="G46" i="87"/>
  <c r="C33" i="88"/>
  <c r="F12" i="88"/>
  <c r="F13" i="88"/>
  <c r="H19" i="88"/>
  <c r="H18" i="88"/>
  <c r="H17" i="88"/>
  <c r="H16" i="88"/>
  <c r="D77" i="88"/>
  <c r="H46" i="88"/>
  <c r="H53" i="88"/>
  <c r="C78" i="88"/>
  <c r="F55" i="88"/>
  <c r="F56" i="88"/>
  <c r="H62" i="88"/>
  <c r="H65" i="88"/>
  <c r="G66" i="88"/>
  <c r="E70" i="88"/>
  <c r="H17" i="89"/>
  <c r="F19" i="89"/>
  <c r="F18" i="89"/>
  <c r="F17" i="89"/>
  <c r="F16" i="89"/>
  <c r="E20" i="89"/>
  <c r="H40" i="89"/>
  <c r="F39" i="89"/>
  <c r="C79" i="89"/>
  <c r="E43" i="89"/>
  <c r="F42" i="89"/>
  <c r="C78" i="89"/>
  <c r="C70" i="89"/>
  <c r="C74" i="89" s="1"/>
  <c r="C93" i="89" s="1"/>
  <c r="H13" i="90"/>
  <c r="F28" i="90"/>
  <c r="F30" i="90"/>
  <c r="F31" i="90"/>
  <c r="H46" i="90"/>
  <c r="H48" i="90"/>
  <c r="H16" i="91"/>
  <c r="H18" i="91"/>
  <c r="H10" i="92"/>
  <c r="F65" i="92"/>
  <c r="F64" i="92"/>
  <c r="F63" i="92"/>
  <c r="F62" i="92"/>
  <c r="C68" i="92"/>
  <c r="C78" i="92" s="1"/>
  <c r="E66" i="92"/>
  <c r="D74" i="92"/>
  <c r="E66" i="93"/>
  <c r="G65" i="93"/>
  <c r="G64" i="93"/>
  <c r="G63" i="93"/>
  <c r="G62" i="93"/>
  <c r="C81" i="93"/>
  <c r="H12" i="94"/>
  <c r="E20" i="94"/>
  <c r="G19" i="94"/>
  <c r="G18" i="94"/>
  <c r="G17" i="94"/>
  <c r="G16" i="94"/>
  <c r="H48" i="94"/>
  <c r="F48" i="94"/>
  <c r="F47" i="94"/>
  <c r="C70" i="94"/>
  <c r="C74" i="94" s="1"/>
  <c r="C93" i="94" s="1"/>
  <c r="H31" i="95"/>
  <c r="H28" i="95"/>
  <c r="C81" i="98"/>
  <c r="D68" i="98"/>
  <c r="E68" i="98" s="1"/>
  <c r="E66" i="98"/>
  <c r="G62" i="98"/>
  <c r="G65" i="98"/>
  <c r="G63" i="98"/>
  <c r="G66" i="98"/>
  <c r="G64" i="98"/>
  <c r="D83" i="99"/>
  <c r="G42" i="99"/>
  <c r="G39" i="99"/>
  <c r="G40" i="99"/>
  <c r="E43" i="99"/>
  <c r="F13" i="101"/>
  <c r="F11" i="101"/>
  <c r="C33" i="101"/>
  <c r="F10" i="101"/>
  <c r="F12" i="101"/>
  <c r="G18" i="101"/>
  <c r="E20" i="101"/>
  <c r="G17" i="101"/>
  <c r="G19" i="101"/>
  <c r="E14" i="82"/>
  <c r="H23" i="82"/>
  <c r="G28" i="82"/>
  <c r="F40" i="82"/>
  <c r="H46" i="82"/>
  <c r="H63" i="82"/>
  <c r="H25" i="85"/>
  <c r="H28" i="85"/>
  <c r="D33" i="85"/>
  <c r="H39" i="85"/>
  <c r="F48" i="85"/>
  <c r="F49" i="85"/>
  <c r="H55" i="85"/>
  <c r="H64" i="85"/>
  <c r="E66" i="85"/>
  <c r="G65" i="85"/>
  <c r="G64" i="85"/>
  <c r="G63" i="85"/>
  <c r="G62" i="85"/>
  <c r="D68" i="85"/>
  <c r="E68" i="85" s="1"/>
  <c r="G66" i="85"/>
  <c r="C79" i="85"/>
  <c r="F31" i="87"/>
  <c r="F30" i="87"/>
  <c r="F29" i="87"/>
  <c r="F28" i="87"/>
  <c r="E32" i="87"/>
  <c r="H28" i="87" s="1"/>
  <c r="C83" i="87"/>
  <c r="C79" i="87"/>
  <c r="E43" i="87"/>
  <c r="H40" i="87" s="1"/>
  <c r="F42" i="87"/>
  <c r="F39" i="87"/>
  <c r="D68" i="87"/>
  <c r="G66" i="87"/>
  <c r="E66" i="87"/>
  <c r="G65" i="87"/>
  <c r="G64" i="87"/>
  <c r="G63" i="87"/>
  <c r="G62" i="87"/>
  <c r="C70" i="87"/>
  <c r="C74" i="87" s="1"/>
  <c r="C93" i="87" s="1"/>
  <c r="D79" i="87"/>
  <c r="F10" i="88"/>
  <c r="G13" i="88"/>
  <c r="E14" i="88"/>
  <c r="H12" i="88" s="1"/>
  <c r="G10" i="88"/>
  <c r="G19" i="88"/>
  <c r="F53" i="88"/>
  <c r="E57" i="88"/>
  <c r="G56" i="88"/>
  <c r="G55" i="88"/>
  <c r="G54" i="88"/>
  <c r="G53" i="88"/>
  <c r="H25" i="89"/>
  <c r="F40" i="89"/>
  <c r="E50" i="89"/>
  <c r="G49" i="89"/>
  <c r="G48" i="89"/>
  <c r="G47" i="89"/>
  <c r="G46" i="89"/>
  <c r="D70" i="89"/>
  <c r="H10" i="90"/>
  <c r="G53" i="91"/>
  <c r="H65" i="91"/>
  <c r="F25" i="93"/>
  <c r="F23" i="93"/>
  <c r="F62" i="93"/>
  <c r="G55" i="94"/>
  <c r="G56" i="94"/>
  <c r="H12" i="95"/>
  <c r="F19" i="95"/>
  <c r="F17" i="95"/>
  <c r="C33" i="95"/>
  <c r="H29" i="95"/>
  <c r="E33" i="96"/>
  <c r="H66" i="96" s="1"/>
  <c r="D35" i="96"/>
  <c r="G66" i="96"/>
  <c r="H46" i="96"/>
  <c r="H48" i="96"/>
  <c r="E57" i="97"/>
  <c r="G53" i="97"/>
  <c r="G56" i="97"/>
  <c r="D78" i="97"/>
  <c r="G54" i="97"/>
  <c r="F16" i="98"/>
  <c r="C33" i="98"/>
  <c r="E33" i="98" s="1"/>
  <c r="F19" i="98"/>
  <c r="F17" i="98"/>
  <c r="G56" i="98"/>
  <c r="E57" i="98"/>
  <c r="G53" i="98"/>
  <c r="D83" i="98"/>
  <c r="H54" i="100"/>
  <c r="E14" i="101"/>
  <c r="G10" i="101"/>
  <c r="G11" i="101"/>
  <c r="G13" i="101"/>
  <c r="D33" i="101"/>
  <c r="G12" i="101"/>
  <c r="H30" i="102"/>
  <c r="H19" i="104"/>
  <c r="H24" i="104"/>
  <c r="F46" i="104"/>
  <c r="F48" i="104"/>
  <c r="C79" i="104"/>
  <c r="E50" i="104"/>
  <c r="H46" i="104" s="1"/>
  <c r="F49" i="104"/>
  <c r="F47" i="104"/>
  <c r="E57" i="106"/>
  <c r="G56" i="106"/>
  <c r="G55" i="106"/>
  <c r="G54" i="106"/>
  <c r="G53" i="106"/>
  <c r="D79" i="106"/>
  <c r="D78" i="106"/>
  <c r="D70" i="106"/>
  <c r="H24" i="82"/>
  <c r="H49" i="82"/>
  <c r="H31" i="85"/>
  <c r="D79" i="85"/>
  <c r="H53" i="85"/>
  <c r="G55" i="85"/>
  <c r="E14" i="87"/>
  <c r="G13" i="87"/>
  <c r="G12" i="87"/>
  <c r="G11" i="87"/>
  <c r="G10" i="87"/>
  <c r="D83" i="87"/>
  <c r="D78" i="87"/>
  <c r="F25" i="88"/>
  <c r="F24" i="88"/>
  <c r="F23" i="88"/>
  <c r="F22" i="88"/>
  <c r="E32" i="88"/>
  <c r="G31" i="88"/>
  <c r="G30" i="88"/>
  <c r="G29" i="88"/>
  <c r="G28" i="88"/>
  <c r="C79" i="88"/>
  <c r="D79" i="88"/>
  <c r="C33" i="89"/>
  <c r="H28" i="89"/>
  <c r="H39" i="89"/>
  <c r="F10" i="90"/>
  <c r="H24" i="90"/>
  <c r="C33" i="90"/>
  <c r="D83" i="90"/>
  <c r="D79" i="90"/>
  <c r="D70" i="90"/>
  <c r="D78" i="90"/>
  <c r="H31" i="91"/>
  <c r="H41" i="91"/>
  <c r="H53" i="91"/>
  <c r="H56" i="91"/>
  <c r="F13" i="92"/>
  <c r="F12" i="92"/>
  <c r="F11" i="92"/>
  <c r="F10" i="92"/>
  <c r="C33" i="92"/>
  <c r="D79" i="92"/>
  <c r="F19" i="93"/>
  <c r="F18" i="93"/>
  <c r="F17" i="93"/>
  <c r="F16" i="93"/>
  <c r="E20" i="93"/>
  <c r="H31" i="93"/>
  <c r="F46" i="93"/>
  <c r="F47" i="93"/>
  <c r="H55" i="93"/>
  <c r="C83" i="94"/>
  <c r="C79" i="94"/>
  <c r="F39" i="94"/>
  <c r="F42" i="94"/>
  <c r="G49" i="94"/>
  <c r="E50" i="94"/>
  <c r="H46" i="94" s="1"/>
  <c r="C81" i="94"/>
  <c r="G65" i="94"/>
  <c r="G62" i="94"/>
  <c r="D68" i="94"/>
  <c r="E68" i="94" s="1"/>
  <c r="H30" i="95"/>
  <c r="C78" i="95"/>
  <c r="C79" i="95"/>
  <c r="H10" i="96"/>
  <c r="D70" i="96"/>
  <c r="D78" i="96"/>
  <c r="G42" i="96"/>
  <c r="D83" i="96"/>
  <c r="E43" i="96"/>
  <c r="G39" i="96"/>
  <c r="D79" i="96"/>
  <c r="H13" i="97"/>
  <c r="H12" i="97"/>
  <c r="H11" i="97"/>
  <c r="H10" i="97"/>
  <c r="F22" i="97"/>
  <c r="F25" i="97"/>
  <c r="F23" i="97"/>
  <c r="H64" i="97"/>
  <c r="D35" i="98"/>
  <c r="E32" i="98"/>
  <c r="G31" i="98"/>
  <c r="G30" i="98"/>
  <c r="G29" i="98"/>
  <c r="G28" i="98"/>
  <c r="H46" i="98"/>
  <c r="C33" i="99"/>
  <c r="F12" i="99"/>
  <c r="H17" i="99"/>
  <c r="E33" i="99"/>
  <c r="D35" i="99"/>
  <c r="D68" i="99"/>
  <c r="E68" i="99" s="1"/>
  <c r="G66" i="99"/>
  <c r="E66" i="99"/>
  <c r="G65" i="99"/>
  <c r="G64" i="99"/>
  <c r="G63" i="99"/>
  <c r="G62" i="99"/>
  <c r="H30" i="100"/>
  <c r="F25" i="102"/>
  <c r="F23" i="102"/>
  <c r="F24" i="102"/>
  <c r="F22" i="102"/>
  <c r="F24" i="103"/>
  <c r="F23" i="103"/>
  <c r="F25" i="103"/>
  <c r="F19" i="104"/>
  <c r="F17" i="104"/>
  <c r="F18" i="104"/>
  <c r="H31" i="104"/>
  <c r="H30" i="104"/>
  <c r="H29" i="104"/>
  <c r="H28" i="104"/>
  <c r="F49" i="106"/>
  <c r="F48" i="106"/>
  <c r="F47" i="106"/>
  <c r="F46" i="106"/>
  <c r="E50" i="106"/>
  <c r="C70" i="106"/>
  <c r="C74" i="106" s="1"/>
  <c r="C93" i="106" s="1"/>
  <c r="H30" i="85"/>
  <c r="H56" i="85"/>
  <c r="H16" i="87"/>
  <c r="F56" i="87"/>
  <c r="F55" i="87"/>
  <c r="F54" i="87"/>
  <c r="F53" i="87"/>
  <c r="H11" i="88"/>
  <c r="E68" i="88"/>
  <c r="H31" i="89"/>
  <c r="H41" i="89"/>
  <c r="H56" i="89"/>
  <c r="D68" i="89"/>
  <c r="G66" i="89"/>
  <c r="E66" i="89"/>
  <c r="G65" i="89"/>
  <c r="G64" i="89"/>
  <c r="G63" i="89"/>
  <c r="G62" i="89"/>
  <c r="C81" i="89"/>
  <c r="H19" i="90"/>
  <c r="H18" i="90"/>
  <c r="H17" i="90"/>
  <c r="H16" i="90"/>
  <c r="H47" i="90"/>
  <c r="F49" i="90"/>
  <c r="F48" i="90"/>
  <c r="F47" i="90"/>
  <c r="F46" i="90"/>
  <c r="F65" i="90"/>
  <c r="F64" i="90"/>
  <c r="F63" i="90"/>
  <c r="F62" i="90"/>
  <c r="C68" i="90"/>
  <c r="E66" i="90"/>
  <c r="H17" i="91"/>
  <c r="F19" i="91"/>
  <c r="F18" i="91"/>
  <c r="F17" i="91"/>
  <c r="F16" i="91"/>
  <c r="C68" i="91"/>
  <c r="F65" i="91"/>
  <c r="H11" i="92"/>
  <c r="E14" i="92"/>
  <c r="H12" i="92" s="1"/>
  <c r="G10" i="92"/>
  <c r="D33" i="92"/>
  <c r="F49" i="92"/>
  <c r="F48" i="92"/>
  <c r="F47" i="92"/>
  <c r="F46" i="92"/>
  <c r="C83" i="92"/>
  <c r="E50" i="92"/>
  <c r="D79" i="93"/>
  <c r="H11" i="94"/>
  <c r="F13" i="94"/>
  <c r="F12" i="94"/>
  <c r="F11" i="94"/>
  <c r="F10" i="94"/>
  <c r="H25" i="95"/>
  <c r="H24" i="95"/>
  <c r="H23" i="95"/>
  <c r="H22" i="95"/>
  <c r="H40" i="95"/>
  <c r="D70" i="95"/>
  <c r="G41" i="95"/>
  <c r="D79" i="95"/>
  <c r="G42" i="95"/>
  <c r="G39" i="95"/>
  <c r="F56" i="95"/>
  <c r="F55" i="95"/>
  <c r="F54" i="95"/>
  <c r="F53" i="95"/>
  <c r="E57" i="95"/>
  <c r="C70" i="95"/>
  <c r="C74" i="95" s="1"/>
  <c r="C93" i="95" s="1"/>
  <c r="C78" i="96"/>
  <c r="C70" i="96"/>
  <c r="C74" i="96" s="1"/>
  <c r="C93" i="96" s="1"/>
  <c r="H41" i="97"/>
  <c r="E50" i="97"/>
  <c r="H47" i="97" s="1"/>
  <c r="G49" i="97"/>
  <c r="G48" i="97"/>
  <c r="G47" i="97"/>
  <c r="G46" i="97"/>
  <c r="D70" i="97"/>
  <c r="F56" i="97"/>
  <c r="F53" i="97"/>
  <c r="F24" i="98"/>
  <c r="F23" i="98"/>
  <c r="H62" i="98"/>
  <c r="H65" i="98"/>
  <c r="H54" i="99"/>
  <c r="F25" i="100"/>
  <c r="F24" i="100"/>
  <c r="F23" i="100"/>
  <c r="F22" i="100"/>
  <c r="E26" i="100"/>
  <c r="C33" i="100"/>
  <c r="F19" i="102"/>
  <c r="F18" i="102"/>
  <c r="F17" i="102"/>
  <c r="F16" i="102"/>
  <c r="E20" i="102"/>
  <c r="H53" i="102"/>
  <c r="F55" i="102"/>
  <c r="F56" i="102"/>
  <c r="F53" i="102"/>
  <c r="E57" i="102"/>
  <c r="H10" i="105"/>
  <c r="E14" i="105"/>
  <c r="H12" i="105" s="1"/>
  <c r="G13" i="105"/>
  <c r="G12" i="105"/>
  <c r="G11" i="105"/>
  <c r="G10" i="105"/>
  <c r="D33" i="105"/>
  <c r="H17" i="105"/>
  <c r="H19" i="105"/>
  <c r="C83" i="105"/>
  <c r="C79" i="105"/>
  <c r="F42" i="105"/>
  <c r="F40" i="105"/>
  <c r="C78" i="105"/>
  <c r="C70" i="105"/>
  <c r="C74" i="105" s="1"/>
  <c r="C93" i="105" s="1"/>
  <c r="E32" i="96"/>
  <c r="G31" i="96"/>
  <c r="G30" i="96"/>
  <c r="G29" i="96"/>
  <c r="G28" i="96"/>
  <c r="H63" i="96"/>
  <c r="F65" i="96"/>
  <c r="F64" i="96"/>
  <c r="F63" i="96"/>
  <c r="F62" i="96"/>
  <c r="C33" i="97"/>
  <c r="C78" i="97"/>
  <c r="C70" i="97"/>
  <c r="C74" i="97" s="1"/>
  <c r="C93" i="97" s="1"/>
  <c r="F42" i="97"/>
  <c r="F41" i="97"/>
  <c r="F40" i="97"/>
  <c r="F39" i="97"/>
  <c r="C79" i="97"/>
  <c r="H53" i="97"/>
  <c r="H56" i="97"/>
  <c r="H12" i="99"/>
  <c r="H42" i="99"/>
  <c r="H53" i="99"/>
  <c r="H19" i="100"/>
  <c r="H18" i="100"/>
  <c r="H17" i="100"/>
  <c r="H16" i="100"/>
  <c r="H31" i="100"/>
  <c r="H55" i="100"/>
  <c r="H11" i="101"/>
  <c r="D83" i="101"/>
  <c r="D79" i="101"/>
  <c r="D70" i="101"/>
  <c r="H47" i="102"/>
  <c r="H55" i="102"/>
  <c r="C68" i="102"/>
  <c r="C79" i="102" s="1"/>
  <c r="F65" i="102"/>
  <c r="D70" i="102"/>
  <c r="F13" i="103"/>
  <c r="F12" i="103"/>
  <c r="F11" i="103"/>
  <c r="F10" i="103"/>
  <c r="C33" i="103"/>
  <c r="E14" i="103"/>
  <c r="H47" i="106"/>
  <c r="D83" i="89"/>
  <c r="D78" i="89"/>
  <c r="H12" i="90"/>
  <c r="F25" i="90"/>
  <c r="F24" i="90"/>
  <c r="F23" i="90"/>
  <c r="F22" i="90"/>
  <c r="E32" i="90"/>
  <c r="G31" i="90"/>
  <c r="G30" i="90"/>
  <c r="G29" i="90"/>
  <c r="G28" i="90"/>
  <c r="C33" i="91"/>
  <c r="H28" i="91"/>
  <c r="C78" i="91"/>
  <c r="C70" i="91"/>
  <c r="C74" i="91" s="1"/>
  <c r="C93" i="91" s="1"/>
  <c r="F42" i="91"/>
  <c r="F41" i="91"/>
  <c r="F40" i="91"/>
  <c r="F39" i="91"/>
  <c r="E50" i="91"/>
  <c r="G49" i="91"/>
  <c r="G48" i="91"/>
  <c r="G47" i="91"/>
  <c r="G46" i="91"/>
  <c r="H54" i="91"/>
  <c r="H13" i="92"/>
  <c r="E57" i="92"/>
  <c r="G56" i="92"/>
  <c r="G55" i="92"/>
  <c r="G54" i="92"/>
  <c r="G53" i="92"/>
  <c r="E26" i="93"/>
  <c r="G25" i="93"/>
  <c r="G24" i="93"/>
  <c r="G23" i="93"/>
  <c r="G22" i="93"/>
  <c r="H29" i="93"/>
  <c r="H62" i="93"/>
  <c r="H24" i="94"/>
  <c r="H49" i="94"/>
  <c r="H64" i="94"/>
  <c r="C68" i="94"/>
  <c r="C78" i="94" s="1"/>
  <c r="F66" i="94"/>
  <c r="F64" i="94"/>
  <c r="E14" i="95"/>
  <c r="G13" i="95"/>
  <c r="G12" i="95"/>
  <c r="G11" i="95"/>
  <c r="G10" i="95"/>
  <c r="D33" i="95"/>
  <c r="E20" i="95"/>
  <c r="H19" i="95" s="1"/>
  <c r="G16" i="95"/>
  <c r="H41" i="95"/>
  <c r="D82" i="96"/>
  <c r="E20" i="96"/>
  <c r="G19" i="96"/>
  <c r="G18" i="96"/>
  <c r="G17" i="96"/>
  <c r="G16" i="96"/>
  <c r="F25" i="96"/>
  <c r="F24" i="96"/>
  <c r="F23" i="96"/>
  <c r="F22" i="96"/>
  <c r="C33" i="96"/>
  <c r="D33" i="97"/>
  <c r="H16" i="97"/>
  <c r="H18" i="97"/>
  <c r="H28" i="97"/>
  <c r="H31" i="97"/>
  <c r="E32" i="97"/>
  <c r="D79" i="97"/>
  <c r="F63" i="97"/>
  <c r="H12" i="98"/>
  <c r="E26" i="98"/>
  <c r="H24" i="98" s="1"/>
  <c r="E43" i="98"/>
  <c r="G42" i="98"/>
  <c r="G41" i="98"/>
  <c r="G40" i="98"/>
  <c r="G39" i="98"/>
  <c r="D79" i="98"/>
  <c r="F47" i="98"/>
  <c r="E50" i="98"/>
  <c r="H49" i="98" s="1"/>
  <c r="G46" i="98"/>
  <c r="H63" i="98"/>
  <c r="C68" i="98"/>
  <c r="F65" i="98"/>
  <c r="C78" i="98"/>
  <c r="H16" i="99"/>
  <c r="H39" i="99"/>
  <c r="F56" i="99"/>
  <c r="F55" i="99"/>
  <c r="F54" i="99"/>
  <c r="F53" i="99"/>
  <c r="C78" i="99"/>
  <c r="H13" i="100"/>
  <c r="D33" i="100"/>
  <c r="G12" i="100"/>
  <c r="E14" i="100"/>
  <c r="H12" i="100" s="1"/>
  <c r="G11" i="100"/>
  <c r="H40" i="100"/>
  <c r="G39" i="101"/>
  <c r="G40" i="101"/>
  <c r="G41" i="101"/>
  <c r="G42" i="101"/>
  <c r="E43" i="101"/>
  <c r="H47" i="101"/>
  <c r="F49" i="101"/>
  <c r="F48" i="101"/>
  <c r="F47" i="101"/>
  <c r="F46" i="101"/>
  <c r="C83" i="101"/>
  <c r="C70" i="101"/>
  <c r="C74" i="101" s="1"/>
  <c r="C93" i="101" s="1"/>
  <c r="E50" i="101"/>
  <c r="F65" i="101"/>
  <c r="F64" i="101"/>
  <c r="F63" i="101"/>
  <c r="F62" i="101"/>
  <c r="C68" i="101"/>
  <c r="C78" i="101" s="1"/>
  <c r="E66" i="101"/>
  <c r="H63" i="101" s="1"/>
  <c r="F66" i="101"/>
  <c r="H10" i="102"/>
  <c r="H11" i="102"/>
  <c r="H12" i="102"/>
  <c r="H16" i="102"/>
  <c r="G29" i="102"/>
  <c r="E32" i="102"/>
  <c r="H31" i="102" s="1"/>
  <c r="F46" i="102"/>
  <c r="C83" i="102"/>
  <c r="F47" i="102"/>
  <c r="F48" i="102"/>
  <c r="F62" i="102"/>
  <c r="F64" i="102"/>
  <c r="H31" i="103"/>
  <c r="H30" i="103"/>
  <c r="H29" i="103"/>
  <c r="H28" i="103"/>
  <c r="F49" i="103"/>
  <c r="C79" i="103"/>
  <c r="F47" i="103"/>
  <c r="C83" i="103"/>
  <c r="C70" i="103"/>
  <c r="C74" i="103" s="1"/>
  <c r="C93" i="103" s="1"/>
  <c r="D68" i="105"/>
  <c r="G66" i="105"/>
  <c r="G64" i="105"/>
  <c r="G65" i="105"/>
  <c r="G62" i="105"/>
  <c r="E66" i="105"/>
  <c r="G63" i="105"/>
  <c r="E20" i="106"/>
  <c r="G19" i="106"/>
  <c r="G18" i="106"/>
  <c r="G17" i="106"/>
  <c r="G16" i="106"/>
  <c r="D33" i="106"/>
  <c r="E79" i="106"/>
  <c r="H42" i="106"/>
  <c r="H41" i="106"/>
  <c r="H40" i="106"/>
  <c r="H39" i="106"/>
  <c r="F25" i="92"/>
  <c r="F24" i="92"/>
  <c r="F23" i="92"/>
  <c r="F22" i="92"/>
  <c r="E32" i="92"/>
  <c r="G31" i="92"/>
  <c r="G30" i="92"/>
  <c r="G29" i="92"/>
  <c r="G28" i="92"/>
  <c r="C33" i="93"/>
  <c r="F66" i="93" s="1"/>
  <c r="H28" i="93"/>
  <c r="C78" i="93"/>
  <c r="C70" i="93"/>
  <c r="C74" i="93" s="1"/>
  <c r="C93" i="93" s="1"/>
  <c r="F42" i="93"/>
  <c r="F41" i="93"/>
  <c r="F40" i="93"/>
  <c r="F39" i="93"/>
  <c r="E50" i="93"/>
  <c r="H46" i="93" s="1"/>
  <c r="G49" i="93"/>
  <c r="G48" i="93"/>
  <c r="G47" i="93"/>
  <c r="G46" i="93"/>
  <c r="H54" i="93"/>
  <c r="D33" i="94"/>
  <c r="H22" i="94"/>
  <c r="E43" i="94"/>
  <c r="G42" i="94"/>
  <c r="G41" i="94"/>
  <c r="G40" i="94"/>
  <c r="G39" i="94"/>
  <c r="H47" i="94"/>
  <c r="H63" i="94"/>
  <c r="F31" i="95"/>
  <c r="F30" i="95"/>
  <c r="F29" i="95"/>
  <c r="F28" i="95"/>
  <c r="H39" i="95"/>
  <c r="D68" i="95"/>
  <c r="G66" i="95"/>
  <c r="H13" i="96"/>
  <c r="F49" i="96"/>
  <c r="F48" i="96"/>
  <c r="F47" i="96"/>
  <c r="F46" i="96"/>
  <c r="E57" i="96"/>
  <c r="H56" i="96" s="1"/>
  <c r="G56" i="96"/>
  <c r="G55" i="96"/>
  <c r="G54" i="96"/>
  <c r="G53" i="96"/>
  <c r="F19" i="97"/>
  <c r="F18" i="97"/>
  <c r="F17" i="97"/>
  <c r="F16" i="97"/>
  <c r="E26" i="97"/>
  <c r="G25" i="97"/>
  <c r="G24" i="97"/>
  <c r="G23" i="97"/>
  <c r="G22" i="97"/>
  <c r="H29" i="97"/>
  <c r="H55" i="97"/>
  <c r="E66" i="97"/>
  <c r="G65" i="97"/>
  <c r="G64" i="97"/>
  <c r="G63" i="97"/>
  <c r="G62" i="97"/>
  <c r="C81" i="97"/>
  <c r="F13" i="98"/>
  <c r="F12" i="98"/>
  <c r="F11" i="98"/>
  <c r="F10" i="98"/>
  <c r="E20" i="98"/>
  <c r="G19" i="98"/>
  <c r="G18" i="98"/>
  <c r="G17" i="98"/>
  <c r="G16" i="98"/>
  <c r="H23" i="98"/>
  <c r="H48" i="98"/>
  <c r="H64" i="98"/>
  <c r="D82" i="98"/>
  <c r="E14" i="99"/>
  <c r="H11" i="99" s="1"/>
  <c r="G13" i="99"/>
  <c r="G12" i="99"/>
  <c r="G11" i="99"/>
  <c r="G10" i="99"/>
  <c r="F16" i="99"/>
  <c r="E26" i="99"/>
  <c r="G25" i="99"/>
  <c r="G24" i="99"/>
  <c r="G23" i="99"/>
  <c r="G22" i="99"/>
  <c r="F31" i="99"/>
  <c r="F30" i="99"/>
  <c r="F29" i="99"/>
  <c r="F28" i="99"/>
  <c r="H41" i="99"/>
  <c r="C70" i="99"/>
  <c r="C74" i="99" s="1"/>
  <c r="C93" i="99" s="1"/>
  <c r="F41" i="99"/>
  <c r="E32" i="100"/>
  <c r="G31" i="100"/>
  <c r="G30" i="100"/>
  <c r="G29" i="100"/>
  <c r="G28" i="100"/>
  <c r="D68" i="100"/>
  <c r="G66" i="100"/>
  <c r="E66" i="100"/>
  <c r="G65" i="100"/>
  <c r="G64" i="100"/>
  <c r="G63" i="100"/>
  <c r="G62" i="100"/>
  <c r="F56" i="101"/>
  <c r="F54" i="101"/>
  <c r="H63" i="102"/>
  <c r="E66" i="102"/>
  <c r="G65" i="102"/>
  <c r="G64" i="102"/>
  <c r="G63" i="102"/>
  <c r="G62" i="102"/>
  <c r="G66" i="102"/>
  <c r="E20" i="103"/>
  <c r="G19" i="103"/>
  <c r="G18" i="103"/>
  <c r="G17" i="103"/>
  <c r="G16" i="103"/>
  <c r="D68" i="103"/>
  <c r="E68" i="103" s="1"/>
  <c r="E66" i="103"/>
  <c r="G62" i="103"/>
  <c r="G65" i="103"/>
  <c r="H11" i="104"/>
  <c r="F13" i="104"/>
  <c r="F12" i="104"/>
  <c r="F11" i="104"/>
  <c r="F10" i="104"/>
  <c r="E14" i="104"/>
  <c r="C33" i="104"/>
  <c r="H17" i="104"/>
  <c r="H25" i="104"/>
  <c r="G24" i="104"/>
  <c r="E26" i="104"/>
  <c r="G23" i="104"/>
  <c r="H40" i="104"/>
  <c r="D78" i="104"/>
  <c r="D70" i="104"/>
  <c r="E43" i="104"/>
  <c r="G42" i="104"/>
  <c r="G41" i="104"/>
  <c r="G40" i="104"/>
  <c r="G39" i="104"/>
  <c r="D83" i="104"/>
  <c r="D79" i="104"/>
  <c r="H25" i="105"/>
  <c r="H24" i="105"/>
  <c r="H23" i="105"/>
  <c r="H22" i="105"/>
  <c r="H19" i="99"/>
  <c r="H40" i="99"/>
  <c r="H10" i="100"/>
  <c r="E50" i="100"/>
  <c r="G49" i="100"/>
  <c r="G48" i="100"/>
  <c r="G47" i="100"/>
  <c r="G46" i="100"/>
  <c r="F56" i="100"/>
  <c r="F55" i="100"/>
  <c r="F54" i="100"/>
  <c r="F53" i="100"/>
  <c r="C70" i="100"/>
  <c r="C74" i="100" s="1"/>
  <c r="C93" i="100" s="1"/>
  <c r="C83" i="100"/>
  <c r="H10" i="101"/>
  <c r="H13" i="101"/>
  <c r="E57" i="101"/>
  <c r="G56" i="101"/>
  <c r="G55" i="101"/>
  <c r="G54" i="101"/>
  <c r="G53" i="101"/>
  <c r="E26" i="102"/>
  <c r="G25" i="102"/>
  <c r="G24" i="102"/>
  <c r="G23" i="102"/>
  <c r="G22" i="102"/>
  <c r="H29" i="102"/>
  <c r="H62" i="102"/>
  <c r="F19" i="103"/>
  <c r="G25" i="103"/>
  <c r="E26" i="103"/>
  <c r="H25" i="103" s="1"/>
  <c r="H16" i="104"/>
  <c r="H39" i="105"/>
  <c r="H49" i="105"/>
  <c r="H48" i="105"/>
  <c r="H47" i="105"/>
  <c r="H46" i="105"/>
  <c r="H56" i="105"/>
  <c r="H53" i="105"/>
  <c r="H12" i="106"/>
  <c r="F31" i="106"/>
  <c r="F28" i="106"/>
  <c r="F30" i="106"/>
  <c r="H42" i="100"/>
  <c r="D83" i="100"/>
  <c r="H12" i="101"/>
  <c r="F25" i="101"/>
  <c r="F24" i="101"/>
  <c r="F23" i="101"/>
  <c r="F22" i="101"/>
  <c r="E32" i="101"/>
  <c r="G31" i="101"/>
  <c r="G30" i="101"/>
  <c r="G29" i="101"/>
  <c r="G28" i="101"/>
  <c r="C79" i="101"/>
  <c r="C33" i="102"/>
  <c r="H28" i="102"/>
  <c r="C70" i="102"/>
  <c r="C74" i="102" s="1"/>
  <c r="C93" i="102" s="1"/>
  <c r="F42" i="102"/>
  <c r="F41" i="102"/>
  <c r="F40" i="102"/>
  <c r="F39" i="102"/>
  <c r="E50" i="102"/>
  <c r="G49" i="102"/>
  <c r="G48" i="102"/>
  <c r="G47" i="102"/>
  <c r="G46" i="102"/>
  <c r="H54" i="102"/>
  <c r="H22" i="103"/>
  <c r="D70" i="103"/>
  <c r="E43" i="103"/>
  <c r="H40" i="103" s="1"/>
  <c r="G42" i="103"/>
  <c r="G41" i="103"/>
  <c r="G40" i="103"/>
  <c r="G39" i="103"/>
  <c r="E50" i="103"/>
  <c r="H47" i="103" s="1"/>
  <c r="G46" i="103"/>
  <c r="H63" i="103"/>
  <c r="C68" i="103"/>
  <c r="C78" i="103" s="1"/>
  <c r="F66" i="103"/>
  <c r="F65" i="103"/>
  <c r="H48" i="104"/>
  <c r="C68" i="104"/>
  <c r="C70" i="104" s="1"/>
  <c r="C74" i="104" s="1"/>
  <c r="C93" i="104" s="1"/>
  <c r="F66" i="104"/>
  <c r="F62" i="104"/>
  <c r="F64" i="104"/>
  <c r="E68" i="104"/>
  <c r="F13" i="105"/>
  <c r="F10" i="105"/>
  <c r="G18" i="105"/>
  <c r="E20" i="105"/>
  <c r="G17" i="105"/>
  <c r="G19" i="105"/>
  <c r="H40" i="105"/>
  <c r="H10" i="106"/>
  <c r="C33" i="106"/>
  <c r="F12" i="106"/>
  <c r="F13" i="106"/>
  <c r="F10" i="106"/>
  <c r="H22" i="106"/>
  <c r="H24" i="106"/>
  <c r="C78" i="106"/>
  <c r="F55" i="106"/>
  <c r="F54" i="106"/>
  <c r="C81" i="106"/>
  <c r="D33" i="103"/>
  <c r="H23" i="103"/>
  <c r="E20" i="104"/>
  <c r="G19" i="104"/>
  <c r="G18" i="104"/>
  <c r="G17" i="104"/>
  <c r="G16" i="104"/>
  <c r="H23" i="104"/>
  <c r="C83" i="104"/>
  <c r="C78" i="104"/>
  <c r="F39" i="104"/>
  <c r="E57" i="104"/>
  <c r="G56" i="104"/>
  <c r="G55" i="104"/>
  <c r="G54" i="104"/>
  <c r="G53" i="104"/>
  <c r="H64" i="104"/>
  <c r="H13" i="105"/>
  <c r="H18" i="105"/>
  <c r="H29" i="105"/>
  <c r="F31" i="105"/>
  <c r="F30" i="105"/>
  <c r="F29" i="105"/>
  <c r="F28" i="105"/>
  <c r="E32" i="105"/>
  <c r="H42" i="105"/>
  <c r="H55" i="105"/>
  <c r="D70" i="105"/>
  <c r="E32" i="106"/>
  <c r="G31" i="106"/>
  <c r="G30" i="106"/>
  <c r="G29" i="106"/>
  <c r="G28" i="106"/>
  <c r="H46" i="106"/>
  <c r="F65" i="106"/>
  <c r="F64" i="106"/>
  <c r="F63" i="106"/>
  <c r="F62" i="106"/>
  <c r="F66" i="106"/>
  <c r="C68" i="106"/>
  <c r="D33" i="104"/>
  <c r="H22" i="104"/>
  <c r="H42" i="104"/>
  <c r="H63" i="104"/>
  <c r="H28" i="105"/>
  <c r="D83" i="105"/>
  <c r="E43" i="105"/>
  <c r="G39" i="105"/>
  <c r="H23" i="106"/>
  <c r="F25" i="106"/>
  <c r="F24" i="106"/>
  <c r="F23" i="106"/>
  <c r="F22" i="106"/>
  <c r="C79" i="106"/>
  <c r="H65" i="104"/>
  <c r="C81" i="104"/>
  <c r="H16" i="105"/>
  <c r="C82" i="105"/>
  <c r="H41" i="105"/>
  <c r="F56" i="105"/>
  <c r="F55" i="105"/>
  <c r="F54" i="105"/>
  <c r="F53" i="105"/>
  <c r="H11" i="106"/>
  <c r="E68" i="106"/>
  <c r="C74" i="121" l="1"/>
  <c r="C93" i="121" s="1"/>
  <c r="E70" i="121"/>
  <c r="E83" i="116"/>
  <c r="H66" i="122"/>
  <c r="E78" i="120"/>
  <c r="E83" i="120"/>
  <c r="E79" i="120"/>
  <c r="H65" i="122"/>
  <c r="E79" i="122"/>
  <c r="E78" i="122"/>
  <c r="H39" i="122"/>
  <c r="H42" i="122"/>
  <c r="C35" i="122"/>
  <c r="D78" i="120"/>
  <c r="H12" i="120"/>
  <c r="H13" i="120"/>
  <c r="H24" i="122"/>
  <c r="H23" i="122"/>
  <c r="C79" i="117"/>
  <c r="C78" i="117"/>
  <c r="H55" i="121"/>
  <c r="H54" i="121"/>
  <c r="H40" i="120"/>
  <c r="H56" i="119"/>
  <c r="H54" i="119"/>
  <c r="H55" i="119"/>
  <c r="H53" i="119"/>
  <c r="H22" i="122"/>
  <c r="H53" i="121"/>
  <c r="H24" i="117"/>
  <c r="C83" i="122"/>
  <c r="D80" i="120"/>
  <c r="D82" i="120"/>
  <c r="H22" i="118"/>
  <c r="H23" i="118"/>
  <c r="H24" i="118"/>
  <c r="H25" i="118"/>
  <c r="E33" i="122"/>
  <c r="C78" i="121"/>
  <c r="C35" i="121"/>
  <c r="C77" i="121"/>
  <c r="D78" i="117"/>
  <c r="H22" i="117"/>
  <c r="E79" i="116"/>
  <c r="C35" i="116"/>
  <c r="C77" i="116"/>
  <c r="D79" i="120"/>
  <c r="H10" i="120"/>
  <c r="H66" i="117"/>
  <c r="H63" i="117"/>
  <c r="H66" i="116"/>
  <c r="H64" i="116"/>
  <c r="H65" i="116"/>
  <c r="D35" i="116"/>
  <c r="G66" i="116"/>
  <c r="E33" i="116"/>
  <c r="D83" i="116"/>
  <c r="E35" i="118"/>
  <c r="D80" i="118"/>
  <c r="D82" i="118"/>
  <c r="H62" i="116"/>
  <c r="E78" i="116"/>
  <c r="H12" i="118"/>
  <c r="H63" i="123"/>
  <c r="H65" i="123"/>
  <c r="H62" i="123"/>
  <c r="H64" i="123"/>
  <c r="C77" i="123"/>
  <c r="F66" i="123"/>
  <c r="C35" i="123"/>
  <c r="H24" i="119"/>
  <c r="H23" i="119"/>
  <c r="E33" i="123"/>
  <c r="H66" i="123" s="1"/>
  <c r="D35" i="123"/>
  <c r="D74" i="119"/>
  <c r="E70" i="119"/>
  <c r="H18" i="117"/>
  <c r="H19" i="117"/>
  <c r="D80" i="122"/>
  <c r="D82" i="122"/>
  <c r="C70" i="122"/>
  <c r="C74" i="122" s="1"/>
  <c r="C93" i="122" s="1"/>
  <c r="D80" i="121"/>
  <c r="E35" i="121"/>
  <c r="C77" i="120"/>
  <c r="F66" i="120"/>
  <c r="C35" i="120"/>
  <c r="H65" i="118"/>
  <c r="H62" i="118"/>
  <c r="H63" i="118"/>
  <c r="H64" i="118"/>
  <c r="D74" i="117"/>
  <c r="E70" i="117"/>
  <c r="H31" i="120"/>
  <c r="H30" i="120"/>
  <c r="H48" i="118"/>
  <c r="H49" i="118"/>
  <c r="H46" i="118"/>
  <c r="H47" i="118"/>
  <c r="D74" i="116"/>
  <c r="D77" i="116" s="1"/>
  <c r="E70" i="116"/>
  <c r="H24" i="116"/>
  <c r="H25" i="116"/>
  <c r="H17" i="117"/>
  <c r="D79" i="123"/>
  <c r="E68" i="123"/>
  <c r="E78" i="123" s="1"/>
  <c r="D70" i="123"/>
  <c r="E68" i="121"/>
  <c r="E79" i="121" s="1"/>
  <c r="E68" i="122"/>
  <c r="D70" i="122"/>
  <c r="C79" i="121"/>
  <c r="H65" i="120"/>
  <c r="H64" i="120"/>
  <c r="H63" i="120"/>
  <c r="H62" i="120"/>
  <c r="H66" i="120"/>
  <c r="C79" i="122"/>
  <c r="H22" i="119"/>
  <c r="D35" i="119"/>
  <c r="E33" i="119"/>
  <c r="D77" i="119"/>
  <c r="D83" i="119"/>
  <c r="G66" i="119"/>
  <c r="E33" i="120"/>
  <c r="E79" i="118"/>
  <c r="C77" i="118"/>
  <c r="F66" i="118"/>
  <c r="C35" i="118"/>
  <c r="H19" i="122"/>
  <c r="H18" i="122"/>
  <c r="D70" i="120"/>
  <c r="D70" i="118"/>
  <c r="E68" i="118"/>
  <c r="E78" i="118" s="1"/>
  <c r="C77" i="117"/>
  <c r="C35" i="117"/>
  <c r="D35" i="117"/>
  <c r="E33" i="117"/>
  <c r="D77" i="117"/>
  <c r="H49" i="120"/>
  <c r="H48" i="120"/>
  <c r="H47" i="120"/>
  <c r="H46" i="120"/>
  <c r="E33" i="118"/>
  <c r="H23" i="116"/>
  <c r="D83" i="123"/>
  <c r="C81" i="123"/>
  <c r="H49" i="123"/>
  <c r="H47" i="123"/>
  <c r="H48" i="123"/>
  <c r="E83" i="123"/>
  <c r="H46" i="123"/>
  <c r="D79" i="122"/>
  <c r="D78" i="122"/>
  <c r="H30" i="121"/>
  <c r="H31" i="121"/>
  <c r="H31" i="123"/>
  <c r="H30" i="123"/>
  <c r="D82" i="121"/>
  <c r="E79" i="119"/>
  <c r="E78" i="119"/>
  <c r="H40" i="119"/>
  <c r="H39" i="119"/>
  <c r="C77" i="119"/>
  <c r="C35" i="119"/>
  <c r="H23" i="117"/>
  <c r="H41" i="122"/>
  <c r="E74" i="121"/>
  <c r="E77" i="121" s="1"/>
  <c r="E93" i="121"/>
  <c r="H28" i="120"/>
  <c r="D83" i="117"/>
  <c r="H66" i="121"/>
  <c r="C81" i="121"/>
  <c r="H64" i="121"/>
  <c r="H63" i="121"/>
  <c r="H25" i="119"/>
  <c r="E83" i="118"/>
  <c r="H49" i="121"/>
  <c r="H48" i="121"/>
  <c r="H29" i="120"/>
  <c r="C81" i="118"/>
  <c r="D79" i="118"/>
  <c r="G66" i="117"/>
  <c r="E79" i="117"/>
  <c r="E83" i="117"/>
  <c r="E78" i="117"/>
  <c r="H42" i="117"/>
  <c r="H39" i="117"/>
  <c r="H40" i="117"/>
  <c r="H49" i="116"/>
  <c r="H46" i="116"/>
  <c r="H16" i="122"/>
  <c r="H39" i="120"/>
  <c r="H13" i="118"/>
  <c r="H16" i="117"/>
  <c r="H22" i="116"/>
  <c r="C77" i="114"/>
  <c r="F66" i="114"/>
  <c r="C35" i="114"/>
  <c r="H62" i="115"/>
  <c r="H31" i="112"/>
  <c r="H30" i="112"/>
  <c r="H40" i="113"/>
  <c r="H46" i="112"/>
  <c r="H11" i="109"/>
  <c r="H12" i="109"/>
  <c r="H56" i="110"/>
  <c r="H54" i="110"/>
  <c r="H55" i="110"/>
  <c r="H53" i="110"/>
  <c r="H25" i="113"/>
  <c r="E83" i="109"/>
  <c r="C35" i="108"/>
  <c r="C80" i="115"/>
  <c r="C82" i="115"/>
  <c r="D77" i="112"/>
  <c r="G66" i="112"/>
  <c r="E33" i="112"/>
  <c r="E77" i="112" s="1"/>
  <c r="D35" i="112"/>
  <c r="E70" i="111"/>
  <c r="D74" i="111"/>
  <c r="E78" i="111"/>
  <c r="E79" i="111"/>
  <c r="H22" i="110"/>
  <c r="H39" i="109"/>
  <c r="E35" i="115"/>
  <c r="H41" i="108"/>
  <c r="H13" i="107"/>
  <c r="H12" i="107"/>
  <c r="H11" i="107"/>
  <c r="H10" i="107"/>
  <c r="H28" i="111"/>
  <c r="E68" i="109"/>
  <c r="E78" i="109" s="1"/>
  <c r="D70" i="109"/>
  <c r="H31" i="108"/>
  <c r="H30" i="108"/>
  <c r="H29" i="108"/>
  <c r="H28" i="108"/>
  <c r="H22" i="108"/>
  <c r="E78" i="107"/>
  <c r="H40" i="107"/>
  <c r="E83" i="107"/>
  <c r="E79" i="107"/>
  <c r="H41" i="107"/>
  <c r="C80" i="107"/>
  <c r="C82" i="107"/>
  <c r="C79" i="108"/>
  <c r="C70" i="108"/>
  <c r="C74" i="108" s="1"/>
  <c r="C93" i="108" s="1"/>
  <c r="C83" i="114"/>
  <c r="H41" i="111"/>
  <c r="H29" i="115"/>
  <c r="C81" i="113"/>
  <c r="H18" i="113"/>
  <c r="H19" i="113"/>
  <c r="E70" i="112"/>
  <c r="C77" i="111"/>
  <c r="F66" i="111"/>
  <c r="C35" i="111"/>
  <c r="C70" i="110"/>
  <c r="C74" i="110" s="1"/>
  <c r="C93" i="110" s="1"/>
  <c r="E68" i="110"/>
  <c r="E79" i="110" s="1"/>
  <c r="H48" i="115"/>
  <c r="H49" i="115"/>
  <c r="H46" i="115"/>
  <c r="E83" i="115"/>
  <c r="E79" i="115"/>
  <c r="H42" i="115"/>
  <c r="H41" i="115"/>
  <c r="H40" i="115"/>
  <c r="H39" i="115"/>
  <c r="E78" i="115"/>
  <c r="H12" i="114"/>
  <c r="H40" i="111"/>
  <c r="E78" i="110"/>
  <c r="H40" i="110"/>
  <c r="C35" i="110"/>
  <c r="H64" i="108"/>
  <c r="C83" i="108"/>
  <c r="H62" i="107"/>
  <c r="H65" i="107"/>
  <c r="H22" i="107"/>
  <c r="H25" i="107"/>
  <c r="H12" i="111"/>
  <c r="H13" i="111"/>
  <c r="H25" i="110"/>
  <c r="H41" i="109"/>
  <c r="C81" i="108"/>
  <c r="H24" i="108"/>
  <c r="C77" i="115"/>
  <c r="D35" i="110"/>
  <c r="E33" i="110"/>
  <c r="D77" i="110"/>
  <c r="G66" i="110"/>
  <c r="D83" i="110"/>
  <c r="H29" i="109"/>
  <c r="H30" i="109"/>
  <c r="H62" i="108"/>
  <c r="D79" i="114"/>
  <c r="E68" i="114"/>
  <c r="E78" i="114" s="1"/>
  <c r="D70" i="114"/>
  <c r="H63" i="107"/>
  <c r="H46" i="107"/>
  <c r="H47" i="107"/>
  <c r="D35" i="107"/>
  <c r="E33" i="107"/>
  <c r="G66" i="107"/>
  <c r="H31" i="114"/>
  <c r="H30" i="114"/>
  <c r="H49" i="109"/>
  <c r="H48" i="109"/>
  <c r="H47" i="109"/>
  <c r="H46" i="109"/>
  <c r="H31" i="109"/>
  <c r="C78" i="108"/>
  <c r="E33" i="113"/>
  <c r="H66" i="113" s="1"/>
  <c r="D35" i="113"/>
  <c r="G66" i="113"/>
  <c r="H42" i="110"/>
  <c r="H63" i="108"/>
  <c r="H42" i="113"/>
  <c r="H39" i="113"/>
  <c r="C77" i="113"/>
  <c r="C35" i="113"/>
  <c r="H49" i="111"/>
  <c r="H48" i="111"/>
  <c r="H47" i="111"/>
  <c r="H46" i="111"/>
  <c r="H66" i="115"/>
  <c r="C81" i="115"/>
  <c r="H64" i="115"/>
  <c r="H65" i="115"/>
  <c r="H48" i="112"/>
  <c r="H49" i="112"/>
  <c r="H30" i="111"/>
  <c r="H29" i="111"/>
  <c r="D74" i="110"/>
  <c r="E33" i="114"/>
  <c r="H66" i="114" s="1"/>
  <c r="D35" i="114"/>
  <c r="E83" i="108"/>
  <c r="H39" i="108"/>
  <c r="H40" i="108"/>
  <c r="E74" i="115"/>
  <c r="E77" i="115" s="1"/>
  <c r="E93" i="115"/>
  <c r="H66" i="109"/>
  <c r="H65" i="109"/>
  <c r="H64" i="109"/>
  <c r="H63" i="109"/>
  <c r="H62" i="109"/>
  <c r="D80" i="109"/>
  <c r="D82" i="109"/>
  <c r="H24" i="113"/>
  <c r="H23" i="113"/>
  <c r="H23" i="110"/>
  <c r="H56" i="108"/>
  <c r="H55" i="108"/>
  <c r="H54" i="108"/>
  <c r="H53" i="108"/>
  <c r="H55" i="115"/>
  <c r="H56" i="115"/>
  <c r="H54" i="115"/>
  <c r="H47" i="114"/>
  <c r="H48" i="114"/>
  <c r="H49" i="114"/>
  <c r="H46" i="114"/>
  <c r="E68" i="113"/>
  <c r="E78" i="113" s="1"/>
  <c r="D70" i="113"/>
  <c r="C79" i="112"/>
  <c r="H53" i="115"/>
  <c r="E79" i="114"/>
  <c r="C35" i="112"/>
  <c r="C77" i="112"/>
  <c r="H42" i="111"/>
  <c r="H12" i="110"/>
  <c r="C79" i="113"/>
  <c r="C81" i="112"/>
  <c r="H63" i="112"/>
  <c r="H64" i="112"/>
  <c r="H47" i="112"/>
  <c r="E68" i="108"/>
  <c r="E78" i="108" s="1"/>
  <c r="H16" i="108"/>
  <c r="H19" i="108"/>
  <c r="H54" i="112"/>
  <c r="H55" i="112"/>
  <c r="H65" i="111"/>
  <c r="H64" i="111"/>
  <c r="H63" i="111"/>
  <c r="H62" i="111"/>
  <c r="C81" i="111"/>
  <c r="D77" i="111"/>
  <c r="E33" i="111"/>
  <c r="E83" i="111" s="1"/>
  <c r="D35" i="111"/>
  <c r="C79" i="110"/>
  <c r="C78" i="110"/>
  <c r="H11" i="110"/>
  <c r="H10" i="114"/>
  <c r="H19" i="112"/>
  <c r="H18" i="112"/>
  <c r="H17" i="112"/>
  <c r="H16" i="112"/>
  <c r="H39" i="110"/>
  <c r="D79" i="109"/>
  <c r="H13" i="109"/>
  <c r="D70" i="108"/>
  <c r="H42" i="107"/>
  <c r="E70" i="115"/>
  <c r="H65" i="114"/>
  <c r="H62" i="114"/>
  <c r="H63" i="114"/>
  <c r="H64" i="114"/>
  <c r="H28" i="109"/>
  <c r="D74" i="107"/>
  <c r="D77" i="107" s="1"/>
  <c r="E70" i="107"/>
  <c r="H23" i="107"/>
  <c r="E74" i="112"/>
  <c r="H29" i="112"/>
  <c r="H48" i="107"/>
  <c r="C77" i="107"/>
  <c r="H56" i="112"/>
  <c r="C77" i="109"/>
  <c r="F66" i="109"/>
  <c r="C35" i="109"/>
  <c r="F66" i="108"/>
  <c r="D35" i="108"/>
  <c r="E33" i="108"/>
  <c r="D83" i="108"/>
  <c r="G66" i="108"/>
  <c r="H24" i="107"/>
  <c r="H24" i="102"/>
  <c r="H23" i="102"/>
  <c r="H66" i="103"/>
  <c r="C81" i="103"/>
  <c r="D35" i="97"/>
  <c r="E33" i="97"/>
  <c r="G66" i="97"/>
  <c r="H24" i="93"/>
  <c r="H25" i="93"/>
  <c r="H23" i="93"/>
  <c r="H22" i="102"/>
  <c r="C35" i="100"/>
  <c r="C77" i="100"/>
  <c r="F66" i="100"/>
  <c r="H48" i="92"/>
  <c r="H49" i="92"/>
  <c r="C70" i="90"/>
  <c r="C74" i="90" s="1"/>
  <c r="C93" i="90" s="1"/>
  <c r="E68" i="90"/>
  <c r="E79" i="90" s="1"/>
  <c r="D35" i="82"/>
  <c r="G66" i="82"/>
  <c r="E33" i="82"/>
  <c r="D80" i="102"/>
  <c r="D82" i="102"/>
  <c r="H25" i="91"/>
  <c r="H24" i="91"/>
  <c r="E33" i="93"/>
  <c r="D35" i="93"/>
  <c r="D83" i="93"/>
  <c r="H19" i="92"/>
  <c r="H18" i="92"/>
  <c r="H17" i="92"/>
  <c r="H16" i="92"/>
  <c r="H47" i="85"/>
  <c r="H48" i="85"/>
  <c r="H53" i="104"/>
  <c r="H54" i="104"/>
  <c r="H55" i="104"/>
  <c r="H56" i="104"/>
  <c r="H64" i="103"/>
  <c r="D35" i="103"/>
  <c r="E33" i="103"/>
  <c r="G66" i="103"/>
  <c r="C35" i="106"/>
  <c r="C77" i="106"/>
  <c r="D74" i="103"/>
  <c r="E70" i="103"/>
  <c r="C78" i="102"/>
  <c r="H31" i="101"/>
  <c r="H28" i="101"/>
  <c r="H30" i="101"/>
  <c r="H55" i="101"/>
  <c r="H56" i="101"/>
  <c r="H54" i="101"/>
  <c r="E79" i="104"/>
  <c r="H41" i="104"/>
  <c r="E78" i="104"/>
  <c r="H18" i="103"/>
  <c r="H19" i="103"/>
  <c r="H17" i="103"/>
  <c r="H62" i="101"/>
  <c r="H53" i="101"/>
  <c r="E68" i="100"/>
  <c r="D79" i="100"/>
  <c r="D70" i="100"/>
  <c r="H19" i="98"/>
  <c r="H18" i="98"/>
  <c r="H16" i="98"/>
  <c r="H18" i="95"/>
  <c r="E79" i="94"/>
  <c r="H41" i="94"/>
  <c r="E78" i="94"/>
  <c r="H39" i="94"/>
  <c r="H42" i="94"/>
  <c r="D35" i="94"/>
  <c r="E33" i="94"/>
  <c r="C79" i="92"/>
  <c r="H62" i="103"/>
  <c r="D35" i="100"/>
  <c r="E33" i="100"/>
  <c r="E79" i="98"/>
  <c r="E78" i="98"/>
  <c r="H42" i="98"/>
  <c r="H39" i="98"/>
  <c r="H40" i="98"/>
  <c r="E83" i="98"/>
  <c r="H25" i="98"/>
  <c r="H48" i="97"/>
  <c r="H54" i="96"/>
  <c r="E79" i="93"/>
  <c r="H55" i="92"/>
  <c r="H56" i="92"/>
  <c r="H54" i="92"/>
  <c r="H49" i="91"/>
  <c r="H46" i="91"/>
  <c r="H48" i="91"/>
  <c r="C35" i="91"/>
  <c r="C77" i="91"/>
  <c r="H12" i="103"/>
  <c r="H10" i="103"/>
  <c r="H13" i="103"/>
  <c r="E68" i="102"/>
  <c r="E79" i="102" s="1"/>
  <c r="E70" i="101"/>
  <c r="D74" i="101"/>
  <c r="H28" i="96"/>
  <c r="H31" i="96"/>
  <c r="H24" i="103"/>
  <c r="H19" i="102"/>
  <c r="H18" i="102"/>
  <c r="H24" i="100"/>
  <c r="H25" i="100"/>
  <c r="H55" i="95"/>
  <c r="H54" i="95"/>
  <c r="E83" i="95"/>
  <c r="H16" i="95"/>
  <c r="H47" i="93"/>
  <c r="C70" i="92"/>
  <c r="D77" i="92"/>
  <c r="D35" i="92"/>
  <c r="G66" i="92"/>
  <c r="E33" i="92"/>
  <c r="H63" i="89"/>
  <c r="H64" i="89"/>
  <c r="H62" i="89"/>
  <c r="H66" i="89"/>
  <c r="H65" i="89"/>
  <c r="C83" i="106"/>
  <c r="H66" i="99"/>
  <c r="H65" i="99"/>
  <c r="H62" i="99"/>
  <c r="H63" i="99"/>
  <c r="H64" i="99"/>
  <c r="D82" i="99"/>
  <c r="D80" i="99"/>
  <c r="H31" i="98"/>
  <c r="H30" i="98"/>
  <c r="H29" i="98"/>
  <c r="H28" i="98"/>
  <c r="D80" i="98"/>
  <c r="E83" i="96"/>
  <c r="E78" i="96"/>
  <c r="H42" i="96"/>
  <c r="H41" i="96"/>
  <c r="H40" i="96"/>
  <c r="H39" i="96"/>
  <c r="E79" i="96"/>
  <c r="D74" i="96"/>
  <c r="E70" i="96"/>
  <c r="H18" i="93"/>
  <c r="H16" i="93"/>
  <c r="H19" i="93"/>
  <c r="D83" i="92"/>
  <c r="E70" i="90"/>
  <c r="D74" i="90"/>
  <c r="C35" i="90"/>
  <c r="F66" i="90"/>
  <c r="C77" i="90"/>
  <c r="E70" i="106"/>
  <c r="D74" i="106"/>
  <c r="H54" i="106"/>
  <c r="H53" i="106"/>
  <c r="H55" i="106"/>
  <c r="H25" i="102"/>
  <c r="D70" i="99"/>
  <c r="C77" i="95"/>
  <c r="C35" i="95"/>
  <c r="F66" i="95"/>
  <c r="E70" i="89"/>
  <c r="D74" i="89"/>
  <c r="E78" i="88"/>
  <c r="H54" i="88"/>
  <c r="H55" i="88"/>
  <c r="E68" i="87"/>
  <c r="E79" i="87" s="1"/>
  <c r="D70" i="87"/>
  <c r="H29" i="87"/>
  <c r="H46" i="85"/>
  <c r="D78" i="99"/>
  <c r="G66" i="93"/>
  <c r="H53" i="92"/>
  <c r="C35" i="88"/>
  <c r="C77" i="88"/>
  <c r="D74" i="82"/>
  <c r="C80" i="94"/>
  <c r="C82" i="94"/>
  <c r="H66" i="91"/>
  <c r="H63" i="91"/>
  <c r="H64" i="91"/>
  <c r="H56" i="90"/>
  <c r="H55" i="90"/>
  <c r="H56" i="88"/>
  <c r="H66" i="82"/>
  <c r="C70" i="82"/>
  <c r="C74" i="82" s="1"/>
  <c r="C93" i="82" s="1"/>
  <c r="C78" i="82"/>
  <c r="C79" i="82"/>
  <c r="H16" i="82"/>
  <c r="H17" i="82"/>
  <c r="H19" i="82"/>
  <c r="F66" i="88"/>
  <c r="H49" i="104"/>
  <c r="D35" i="104"/>
  <c r="G66" i="104"/>
  <c r="E33" i="104"/>
  <c r="E83" i="104" s="1"/>
  <c r="H29" i="106"/>
  <c r="H30" i="106"/>
  <c r="H47" i="104"/>
  <c r="D78" i="103"/>
  <c r="H47" i="100"/>
  <c r="H48" i="100"/>
  <c r="H46" i="100"/>
  <c r="H49" i="100"/>
  <c r="E83" i="100"/>
  <c r="H31" i="106"/>
  <c r="D74" i="104"/>
  <c r="E70" i="104"/>
  <c r="C77" i="104"/>
  <c r="C35" i="104"/>
  <c r="H49" i="103"/>
  <c r="H29" i="101"/>
  <c r="H28" i="100"/>
  <c r="H29" i="100"/>
  <c r="H24" i="97"/>
  <c r="H22" i="97"/>
  <c r="H25" i="97"/>
  <c r="D83" i="94"/>
  <c r="D70" i="94"/>
  <c r="H31" i="92"/>
  <c r="H28" i="92"/>
  <c r="H30" i="92"/>
  <c r="G66" i="106"/>
  <c r="E33" i="106"/>
  <c r="D35" i="106"/>
  <c r="D77" i="106"/>
  <c r="H65" i="105"/>
  <c r="H64" i="105"/>
  <c r="H63" i="105"/>
  <c r="H62" i="105"/>
  <c r="C81" i="105"/>
  <c r="E68" i="101"/>
  <c r="F66" i="98"/>
  <c r="D70" i="98"/>
  <c r="H22" i="98"/>
  <c r="C77" i="96"/>
  <c r="C35" i="96"/>
  <c r="F66" i="96"/>
  <c r="D77" i="95"/>
  <c r="E33" i="95"/>
  <c r="D35" i="95"/>
  <c r="E83" i="93"/>
  <c r="C79" i="90"/>
  <c r="C77" i="103"/>
  <c r="C35" i="103"/>
  <c r="E79" i="100"/>
  <c r="H47" i="98"/>
  <c r="E33" i="105"/>
  <c r="D35" i="105"/>
  <c r="H16" i="103"/>
  <c r="H23" i="100"/>
  <c r="E70" i="97"/>
  <c r="D74" i="97"/>
  <c r="D77" i="97" s="1"/>
  <c r="E70" i="95"/>
  <c r="D74" i="95"/>
  <c r="H40" i="94"/>
  <c r="F66" i="91"/>
  <c r="E78" i="90"/>
  <c r="H41" i="87"/>
  <c r="C81" i="99"/>
  <c r="C77" i="99"/>
  <c r="F66" i="99"/>
  <c r="C35" i="99"/>
  <c r="C83" i="99"/>
  <c r="H17" i="98"/>
  <c r="H30" i="96"/>
  <c r="C83" i="93"/>
  <c r="C35" i="92"/>
  <c r="H53" i="90"/>
  <c r="H31" i="88"/>
  <c r="H30" i="88"/>
  <c r="H42" i="87"/>
  <c r="C81" i="82"/>
  <c r="H29" i="96"/>
  <c r="H47" i="91"/>
  <c r="H49" i="89"/>
  <c r="H46" i="89"/>
  <c r="H48" i="89"/>
  <c r="H47" i="89"/>
  <c r="H42" i="82"/>
  <c r="H11" i="82"/>
  <c r="H10" i="82"/>
  <c r="H39" i="104"/>
  <c r="H19" i="101"/>
  <c r="H18" i="101"/>
  <c r="H17" i="101"/>
  <c r="H16" i="101"/>
  <c r="E78" i="99"/>
  <c r="E83" i="99"/>
  <c r="E79" i="99"/>
  <c r="H55" i="96"/>
  <c r="H19" i="94"/>
  <c r="H17" i="94"/>
  <c r="H18" i="94"/>
  <c r="H65" i="93"/>
  <c r="H66" i="93"/>
  <c r="H64" i="93"/>
  <c r="F66" i="92"/>
  <c r="E83" i="89"/>
  <c r="H18" i="89"/>
  <c r="H19" i="89"/>
  <c r="H10" i="88"/>
  <c r="H22" i="85"/>
  <c r="H23" i="85"/>
  <c r="H64" i="82"/>
  <c r="H56" i="103"/>
  <c r="H55" i="103"/>
  <c r="H54" i="103"/>
  <c r="H53" i="103"/>
  <c r="E78" i="97"/>
  <c r="C83" i="95"/>
  <c r="C77" i="94"/>
  <c r="E68" i="92"/>
  <c r="E79" i="92" s="1"/>
  <c r="E78" i="91"/>
  <c r="E79" i="91"/>
  <c r="E79" i="88"/>
  <c r="H23" i="97"/>
  <c r="H49" i="97"/>
  <c r="E74" i="88"/>
  <c r="H28" i="88"/>
  <c r="C83" i="91"/>
  <c r="H56" i="106"/>
  <c r="E78" i="105"/>
  <c r="E83" i="105"/>
  <c r="E70" i="105"/>
  <c r="D74" i="105"/>
  <c r="H30" i="105"/>
  <c r="H31" i="105"/>
  <c r="H18" i="104"/>
  <c r="H48" i="103"/>
  <c r="H28" i="106"/>
  <c r="D83" i="103"/>
  <c r="H49" i="102"/>
  <c r="H46" i="102"/>
  <c r="H48" i="102"/>
  <c r="C35" i="102"/>
  <c r="C77" i="102"/>
  <c r="E33" i="102"/>
  <c r="D78" i="100"/>
  <c r="H46" i="103"/>
  <c r="H12" i="104"/>
  <c r="H10" i="104"/>
  <c r="H13" i="104"/>
  <c r="H64" i="102"/>
  <c r="C81" i="102"/>
  <c r="H66" i="102"/>
  <c r="H65" i="102"/>
  <c r="H66" i="100"/>
  <c r="H65" i="100"/>
  <c r="H64" i="100"/>
  <c r="C81" i="100"/>
  <c r="H62" i="100"/>
  <c r="H63" i="100"/>
  <c r="H22" i="100"/>
  <c r="H23" i="99"/>
  <c r="H25" i="99"/>
  <c r="H22" i="99"/>
  <c r="H24" i="99"/>
  <c r="C83" i="98"/>
  <c r="H66" i="97"/>
  <c r="H65" i="97"/>
  <c r="H62" i="97"/>
  <c r="C83" i="96"/>
  <c r="E68" i="95"/>
  <c r="E79" i="95" s="1"/>
  <c r="D78" i="95"/>
  <c r="D78" i="94"/>
  <c r="E78" i="106"/>
  <c r="H18" i="106"/>
  <c r="H17" i="106"/>
  <c r="H16" i="106"/>
  <c r="H19" i="106"/>
  <c r="E68" i="105"/>
  <c r="E79" i="105" s="1"/>
  <c r="D79" i="105"/>
  <c r="D78" i="105"/>
  <c r="H48" i="101"/>
  <c r="H49" i="101"/>
  <c r="E83" i="101"/>
  <c r="E79" i="101"/>
  <c r="E78" i="101"/>
  <c r="H39" i="101"/>
  <c r="H40" i="101"/>
  <c r="H41" i="101"/>
  <c r="H42" i="101"/>
  <c r="H11" i="100"/>
  <c r="H13" i="99"/>
  <c r="C79" i="98"/>
  <c r="C70" i="98"/>
  <c r="C74" i="98" s="1"/>
  <c r="C93" i="98" s="1"/>
  <c r="D78" i="98"/>
  <c r="H17" i="96"/>
  <c r="H18" i="96"/>
  <c r="H16" i="96"/>
  <c r="H19" i="96"/>
  <c r="H13" i="95"/>
  <c r="H10" i="95"/>
  <c r="H31" i="90"/>
  <c r="H28" i="90"/>
  <c r="H30" i="90"/>
  <c r="H42" i="89"/>
  <c r="H11" i="103"/>
  <c r="F66" i="102"/>
  <c r="E78" i="100"/>
  <c r="H63" i="97"/>
  <c r="C35" i="97"/>
  <c r="C77" i="97"/>
  <c r="F66" i="97"/>
  <c r="E78" i="102"/>
  <c r="H46" i="101"/>
  <c r="H41" i="98"/>
  <c r="C83" i="97"/>
  <c r="D83" i="97"/>
  <c r="D83" i="95"/>
  <c r="H47" i="92"/>
  <c r="C81" i="90"/>
  <c r="H64" i="90"/>
  <c r="H63" i="90"/>
  <c r="H62" i="90"/>
  <c r="D79" i="89"/>
  <c r="E68" i="89"/>
  <c r="E78" i="89" s="1"/>
  <c r="H49" i="106"/>
  <c r="H48" i="106"/>
  <c r="H56" i="102"/>
  <c r="H10" i="99"/>
  <c r="G66" i="94"/>
  <c r="H16" i="94"/>
  <c r="H17" i="93"/>
  <c r="H22" i="91"/>
  <c r="C35" i="89"/>
  <c r="F66" i="89"/>
  <c r="C77" i="89"/>
  <c r="H17" i="87"/>
  <c r="H65" i="82"/>
  <c r="D83" i="106"/>
  <c r="D77" i="101"/>
  <c r="D35" i="101"/>
  <c r="G66" i="101"/>
  <c r="E33" i="101"/>
  <c r="E79" i="97"/>
  <c r="H56" i="95"/>
  <c r="H65" i="90"/>
  <c r="E33" i="88"/>
  <c r="E77" i="88" s="1"/>
  <c r="H65" i="87"/>
  <c r="H64" i="87"/>
  <c r="H63" i="87"/>
  <c r="H62" i="87"/>
  <c r="C81" i="87"/>
  <c r="H66" i="87"/>
  <c r="H62" i="85"/>
  <c r="H63" i="85"/>
  <c r="C81" i="85"/>
  <c r="H65" i="85"/>
  <c r="D35" i="85"/>
  <c r="E33" i="85"/>
  <c r="D83" i="85"/>
  <c r="D83" i="82"/>
  <c r="H13" i="82"/>
  <c r="H17" i="102"/>
  <c r="C35" i="101"/>
  <c r="C77" i="101"/>
  <c r="D79" i="99"/>
  <c r="H66" i="98"/>
  <c r="H66" i="92"/>
  <c r="C81" i="92"/>
  <c r="H64" i="92"/>
  <c r="H63" i="92"/>
  <c r="H65" i="92"/>
  <c r="H23" i="91"/>
  <c r="H54" i="90"/>
  <c r="H49" i="87"/>
  <c r="H48" i="87"/>
  <c r="H47" i="87"/>
  <c r="H46" i="87"/>
  <c r="C82" i="85"/>
  <c r="H24" i="85"/>
  <c r="H53" i="82"/>
  <c r="H54" i="82"/>
  <c r="H55" i="82"/>
  <c r="H56" i="82"/>
  <c r="H18" i="82"/>
  <c r="H54" i="97"/>
  <c r="H11" i="95"/>
  <c r="E70" i="91"/>
  <c r="D74" i="91"/>
  <c r="E83" i="91"/>
  <c r="H54" i="89"/>
  <c r="H53" i="89"/>
  <c r="H55" i="89"/>
  <c r="H29" i="88"/>
  <c r="H19" i="87"/>
  <c r="D78" i="85"/>
  <c r="C77" i="85"/>
  <c r="H63" i="93"/>
  <c r="E68" i="82"/>
  <c r="H53" i="95"/>
  <c r="H29" i="92"/>
  <c r="C78" i="90"/>
  <c r="D77" i="90"/>
  <c r="D35" i="90"/>
  <c r="G66" i="90"/>
  <c r="E33" i="90"/>
  <c r="E83" i="90" s="1"/>
  <c r="C83" i="88"/>
  <c r="H46" i="92"/>
  <c r="E35" i="91"/>
  <c r="D80" i="91"/>
  <c r="D82" i="91"/>
  <c r="E33" i="87"/>
  <c r="D35" i="87"/>
  <c r="D70" i="85"/>
  <c r="H66" i="88"/>
  <c r="C81" i="88"/>
  <c r="H63" i="88"/>
  <c r="H64" i="88"/>
  <c r="C77" i="87"/>
  <c r="F66" i="87"/>
  <c r="C35" i="87"/>
  <c r="E83" i="103"/>
  <c r="E79" i="103"/>
  <c r="E78" i="103"/>
  <c r="H42" i="103"/>
  <c r="H39" i="103"/>
  <c r="E78" i="93"/>
  <c r="H49" i="93"/>
  <c r="H48" i="93"/>
  <c r="C35" i="93"/>
  <c r="C77" i="93"/>
  <c r="H65" i="103"/>
  <c r="H41" i="103"/>
  <c r="C81" i="101"/>
  <c r="H64" i="101"/>
  <c r="H65" i="101"/>
  <c r="H17" i="95"/>
  <c r="E70" i="102"/>
  <c r="D74" i="102"/>
  <c r="H46" i="97"/>
  <c r="E83" i="97"/>
  <c r="E83" i="92"/>
  <c r="H13" i="87"/>
  <c r="H12" i="87"/>
  <c r="H10" i="87"/>
  <c r="H56" i="98"/>
  <c r="H55" i="98"/>
  <c r="H54" i="98"/>
  <c r="H53" i="98"/>
  <c r="C77" i="98"/>
  <c r="C35" i="98"/>
  <c r="H53" i="96"/>
  <c r="D80" i="96"/>
  <c r="E35" i="96"/>
  <c r="E80" i="96" s="1"/>
  <c r="D79" i="94"/>
  <c r="E78" i="87"/>
  <c r="E83" i="87"/>
  <c r="H39" i="87"/>
  <c r="H30" i="87"/>
  <c r="H31" i="87"/>
  <c r="E93" i="92"/>
  <c r="H18" i="85"/>
  <c r="H17" i="85"/>
  <c r="H16" i="85"/>
  <c r="E79" i="82"/>
  <c r="H39" i="82"/>
  <c r="E83" i="82"/>
  <c r="E78" i="82"/>
  <c r="H40" i="82"/>
  <c r="H22" i="93"/>
  <c r="H24" i="89"/>
  <c r="H23" i="89"/>
  <c r="H11" i="87"/>
  <c r="E70" i="93"/>
  <c r="D74" i="93"/>
  <c r="D77" i="93" s="1"/>
  <c r="E78" i="85"/>
  <c r="H41" i="85"/>
  <c r="E83" i="85"/>
  <c r="H42" i="85"/>
  <c r="E79" i="85"/>
  <c r="H40" i="85"/>
  <c r="C77" i="82"/>
  <c r="C35" i="82"/>
  <c r="H13" i="93"/>
  <c r="H12" i="93"/>
  <c r="H11" i="93"/>
  <c r="H10" i="93"/>
  <c r="H49" i="88"/>
  <c r="H48" i="88"/>
  <c r="D80" i="89"/>
  <c r="E35" i="89"/>
  <c r="E80" i="89" s="1"/>
  <c r="D82" i="89"/>
  <c r="E35" i="119" l="1"/>
  <c r="D80" i="119"/>
  <c r="D82" i="119"/>
  <c r="E93" i="119"/>
  <c r="E74" i="119"/>
  <c r="E77" i="119" s="1"/>
  <c r="D80" i="116"/>
  <c r="D82" i="116"/>
  <c r="E35" i="116"/>
  <c r="E79" i="123"/>
  <c r="H66" i="119"/>
  <c r="C80" i="120"/>
  <c r="C82" i="120"/>
  <c r="E80" i="118"/>
  <c r="E82" i="118"/>
  <c r="E35" i="120"/>
  <c r="C80" i="119"/>
  <c r="C82" i="119"/>
  <c r="D80" i="117"/>
  <c r="D82" i="117"/>
  <c r="E35" i="117"/>
  <c r="E70" i="118"/>
  <c r="D74" i="118"/>
  <c r="D74" i="122"/>
  <c r="E70" i="122"/>
  <c r="E93" i="116"/>
  <c r="E74" i="116"/>
  <c r="E77" i="116" s="1"/>
  <c r="E93" i="117"/>
  <c r="E74" i="117"/>
  <c r="E77" i="117" s="1"/>
  <c r="E35" i="123"/>
  <c r="D80" i="123"/>
  <c r="D82" i="123"/>
  <c r="C80" i="116"/>
  <c r="C82" i="116"/>
  <c r="C80" i="122"/>
  <c r="C82" i="122"/>
  <c r="E83" i="119"/>
  <c r="C80" i="117"/>
  <c r="C82" i="117"/>
  <c r="E70" i="120"/>
  <c r="D74" i="120"/>
  <c r="C80" i="118"/>
  <c r="C82" i="118"/>
  <c r="E70" i="123"/>
  <c r="D74" i="123"/>
  <c r="H66" i="118"/>
  <c r="E80" i="121"/>
  <c r="E82" i="121"/>
  <c r="E35" i="122"/>
  <c r="C80" i="123"/>
  <c r="C82" i="123"/>
  <c r="C82" i="121"/>
  <c r="C80" i="121"/>
  <c r="E78" i="121"/>
  <c r="C77" i="122"/>
  <c r="E83" i="122"/>
  <c r="C80" i="113"/>
  <c r="C82" i="113"/>
  <c r="C80" i="109"/>
  <c r="C82" i="109"/>
  <c r="E35" i="111"/>
  <c r="D80" i="111"/>
  <c r="D82" i="111"/>
  <c r="H66" i="111"/>
  <c r="E79" i="108"/>
  <c r="E70" i="110"/>
  <c r="E79" i="113"/>
  <c r="E77" i="107"/>
  <c r="E35" i="110"/>
  <c r="D80" i="110"/>
  <c r="D82" i="110"/>
  <c r="H66" i="107"/>
  <c r="C77" i="110"/>
  <c r="C77" i="108"/>
  <c r="D80" i="108"/>
  <c r="D82" i="108"/>
  <c r="E35" i="108"/>
  <c r="E74" i="107"/>
  <c r="E93" i="107"/>
  <c r="C82" i="112"/>
  <c r="C80" i="112"/>
  <c r="D74" i="113"/>
  <c r="E70" i="113"/>
  <c r="E83" i="112"/>
  <c r="E35" i="114"/>
  <c r="D80" i="114"/>
  <c r="D82" i="114"/>
  <c r="E93" i="110"/>
  <c r="E74" i="110"/>
  <c r="D80" i="113"/>
  <c r="D82" i="113"/>
  <c r="E35" i="113"/>
  <c r="E35" i="107"/>
  <c r="D80" i="107"/>
  <c r="D82" i="107"/>
  <c r="E70" i="109"/>
  <c r="D74" i="109"/>
  <c r="E80" i="115"/>
  <c r="E82" i="115"/>
  <c r="D80" i="112"/>
  <c r="E35" i="112"/>
  <c r="D82" i="112"/>
  <c r="E79" i="109"/>
  <c r="H66" i="108"/>
  <c r="C80" i="114"/>
  <c r="C82" i="114"/>
  <c r="E83" i="114"/>
  <c r="E70" i="114"/>
  <c r="D74" i="114"/>
  <c r="D74" i="108"/>
  <c r="E70" i="108"/>
  <c r="H66" i="112"/>
  <c r="E35" i="109"/>
  <c r="E83" i="113"/>
  <c r="E77" i="110"/>
  <c r="H66" i="110"/>
  <c r="C80" i="110"/>
  <c r="C82" i="110"/>
  <c r="E83" i="110"/>
  <c r="C80" i="111"/>
  <c r="C82" i="111"/>
  <c r="E74" i="111"/>
  <c r="E77" i="111" s="1"/>
  <c r="E93" i="111"/>
  <c r="C80" i="108"/>
  <c r="C82" i="108"/>
  <c r="C80" i="91"/>
  <c r="C82" i="91"/>
  <c r="E35" i="100"/>
  <c r="D80" i="100"/>
  <c r="D82" i="100"/>
  <c r="H66" i="94"/>
  <c r="E77" i="103"/>
  <c r="E35" i="82"/>
  <c r="D80" i="82"/>
  <c r="D82" i="82"/>
  <c r="C80" i="100"/>
  <c r="C82" i="100"/>
  <c r="E74" i="102"/>
  <c r="E93" i="102"/>
  <c r="D77" i="102"/>
  <c r="E35" i="87"/>
  <c r="D80" i="87"/>
  <c r="D82" i="87"/>
  <c r="D80" i="101"/>
  <c r="E35" i="101"/>
  <c r="D82" i="101"/>
  <c r="E83" i="102"/>
  <c r="E77" i="102"/>
  <c r="C80" i="87"/>
  <c r="C82" i="87"/>
  <c r="C80" i="101"/>
  <c r="C82" i="101"/>
  <c r="D80" i="85"/>
  <c r="D82" i="85"/>
  <c r="E35" i="85"/>
  <c r="C80" i="102"/>
  <c r="C82" i="102"/>
  <c r="E74" i="105"/>
  <c r="E93" i="105"/>
  <c r="E82" i="89"/>
  <c r="C80" i="99"/>
  <c r="C82" i="99"/>
  <c r="E77" i="105"/>
  <c r="C80" i="103"/>
  <c r="C82" i="103"/>
  <c r="E35" i="95"/>
  <c r="D80" i="95"/>
  <c r="D82" i="95"/>
  <c r="C80" i="96"/>
  <c r="C82" i="96"/>
  <c r="C80" i="104"/>
  <c r="C82" i="104"/>
  <c r="C82" i="88"/>
  <c r="C80" i="88"/>
  <c r="E35" i="88"/>
  <c r="E70" i="99"/>
  <c r="D74" i="99"/>
  <c r="C80" i="82"/>
  <c r="C82" i="82"/>
  <c r="E74" i="93"/>
  <c r="E93" i="93"/>
  <c r="H66" i="101"/>
  <c r="C80" i="93"/>
  <c r="C82" i="93"/>
  <c r="D74" i="85"/>
  <c r="E70" i="85"/>
  <c r="D80" i="90"/>
  <c r="E35" i="90"/>
  <c r="D82" i="90"/>
  <c r="H66" i="85"/>
  <c r="C80" i="89"/>
  <c r="C82" i="89"/>
  <c r="H66" i="90"/>
  <c r="E79" i="89"/>
  <c r="E74" i="95"/>
  <c r="E93" i="95"/>
  <c r="D77" i="105"/>
  <c r="H66" i="95"/>
  <c r="E77" i="95"/>
  <c r="D80" i="106"/>
  <c r="E35" i="106"/>
  <c r="D82" i="106"/>
  <c r="D80" i="104"/>
  <c r="E35" i="104"/>
  <c r="D82" i="104"/>
  <c r="E70" i="82"/>
  <c r="E70" i="87"/>
  <c r="D74" i="87"/>
  <c r="E93" i="106"/>
  <c r="E74" i="106"/>
  <c r="E77" i="106" s="1"/>
  <c r="D80" i="92"/>
  <c r="E35" i="92"/>
  <c r="D82" i="92"/>
  <c r="E74" i="101"/>
  <c r="E77" i="101" s="1"/>
  <c r="E93" i="101"/>
  <c r="E78" i="92"/>
  <c r="C82" i="106"/>
  <c r="C80" i="106"/>
  <c r="D80" i="103"/>
  <c r="E35" i="103"/>
  <c r="D82" i="103"/>
  <c r="E77" i="93"/>
  <c r="C80" i="92"/>
  <c r="C82" i="92"/>
  <c r="H66" i="106"/>
  <c r="E83" i="106"/>
  <c r="H66" i="104"/>
  <c r="E93" i="82"/>
  <c r="E74" i="82"/>
  <c r="E77" i="82" s="1"/>
  <c r="C80" i="95"/>
  <c r="C82" i="95"/>
  <c r="C82" i="90"/>
  <c r="C80" i="90"/>
  <c r="E35" i="94"/>
  <c r="D80" i="94"/>
  <c r="D82" i="94"/>
  <c r="E70" i="100"/>
  <c r="D74" i="100"/>
  <c r="E35" i="102"/>
  <c r="D77" i="82"/>
  <c r="C80" i="98"/>
  <c r="C82" i="98"/>
  <c r="E82" i="91"/>
  <c r="E80" i="91"/>
  <c r="E77" i="90"/>
  <c r="E93" i="91"/>
  <c r="E74" i="91"/>
  <c r="E77" i="91" s="1"/>
  <c r="D77" i="91"/>
  <c r="C82" i="97"/>
  <c r="C80" i="97"/>
  <c r="E82" i="96"/>
  <c r="E74" i="97"/>
  <c r="E77" i="97" s="1"/>
  <c r="E93" i="97"/>
  <c r="E35" i="105"/>
  <c r="D80" i="105"/>
  <c r="D82" i="105"/>
  <c r="D74" i="98"/>
  <c r="E70" i="98"/>
  <c r="H66" i="105"/>
  <c r="D74" i="94"/>
  <c r="E70" i="94"/>
  <c r="E93" i="104"/>
  <c r="E74" i="104"/>
  <c r="E77" i="104" s="1"/>
  <c r="D77" i="104"/>
  <c r="E78" i="95"/>
  <c r="E83" i="88"/>
  <c r="E74" i="89"/>
  <c r="E77" i="89" s="1"/>
  <c r="E93" i="89"/>
  <c r="D77" i="89"/>
  <c r="E74" i="90"/>
  <c r="E93" i="90"/>
  <c r="E74" i="96"/>
  <c r="E77" i="96" s="1"/>
  <c r="E93" i="96"/>
  <c r="D77" i="96"/>
  <c r="E35" i="98"/>
  <c r="E35" i="99"/>
  <c r="C74" i="92"/>
  <c r="E70" i="92"/>
  <c r="E83" i="94"/>
  <c r="E74" i="103"/>
  <c r="E93" i="103"/>
  <c r="D77" i="103"/>
  <c r="E35" i="93"/>
  <c r="D80" i="93"/>
  <c r="D82" i="93"/>
  <c r="E35" i="97"/>
  <c r="D80" i="97"/>
  <c r="D82" i="97"/>
  <c r="E80" i="119" l="1"/>
  <c r="E82" i="119"/>
  <c r="E80" i="122"/>
  <c r="E82" i="122"/>
  <c r="E74" i="123"/>
  <c r="E77" i="123" s="1"/>
  <c r="E93" i="123"/>
  <c r="D77" i="123"/>
  <c r="E74" i="120"/>
  <c r="E77" i="120" s="1"/>
  <c r="E93" i="120"/>
  <c r="D77" i="120"/>
  <c r="E80" i="123"/>
  <c r="E82" i="123"/>
  <c r="E74" i="118"/>
  <c r="E77" i="118" s="1"/>
  <c r="E93" i="118"/>
  <c r="D77" i="118"/>
  <c r="E80" i="116"/>
  <c r="E82" i="116"/>
  <c r="E80" i="120"/>
  <c r="E82" i="120"/>
  <c r="E93" i="122"/>
  <c r="E74" i="122"/>
  <c r="E77" i="122" s="1"/>
  <c r="D77" i="122"/>
  <c r="E80" i="117"/>
  <c r="E82" i="117"/>
  <c r="E93" i="113"/>
  <c r="E74" i="113"/>
  <c r="E77" i="113" s="1"/>
  <c r="D77" i="113"/>
  <c r="E80" i="112"/>
  <c r="E82" i="112"/>
  <c r="E74" i="109"/>
  <c r="E77" i="109" s="1"/>
  <c r="E93" i="109"/>
  <c r="D77" i="109"/>
  <c r="E80" i="107"/>
  <c r="E82" i="107"/>
  <c r="E80" i="114"/>
  <c r="E82" i="114"/>
  <c r="E93" i="108"/>
  <c r="E74" i="108"/>
  <c r="E77" i="108" s="1"/>
  <c r="D77" i="108"/>
  <c r="E80" i="113"/>
  <c r="E82" i="113"/>
  <c r="E82" i="109"/>
  <c r="E80" i="109"/>
  <c r="E74" i="114"/>
  <c r="E77" i="114" s="1"/>
  <c r="E93" i="114"/>
  <c r="D77" i="114"/>
  <c r="E80" i="108"/>
  <c r="E82" i="108"/>
  <c r="E82" i="110"/>
  <c r="E80" i="110"/>
  <c r="E82" i="111"/>
  <c r="E80" i="111"/>
  <c r="E80" i="103"/>
  <c r="E82" i="103"/>
  <c r="E74" i="87"/>
  <c r="E77" i="87" s="1"/>
  <c r="E93" i="87"/>
  <c r="D77" i="87"/>
  <c r="E93" i="98"/>
  <c r="E74" i="98"/>
  <c r="E77" i="98" s="1"/>
  <c r="D77" i="98"/>
  <c r="E74" i="100"/>
  <c r="E77" i="100" s="1"/>
  <c r="E93" i="100"/>
  <c r="D77" i="100"/>
  <c r="E82" i="97"/>
  <c r="E80" i="97"/>
  <c r="E80" i="98"/>
  <c r="E82" i="98"/>
  <c r="E80" i="106"/>
  <c r="E82" i="106"/>
  <c r="E80" i="90"/>
  <c r="E82" i="90"/>
  <c r="E74" i="99"/>
  <c r="E77" i="99" s="1"/>
  <c r="E93" i="99"/>
  <c r="D77" i="99"/>
  <c r="E80" i="88"/>
  <c r="E82" i="88"/>
  <c r="E80" i="87"/>
  <c r="E82" i="87"/>
  <c r="E80" i="93"/>
  <c r="E82" i="93"/>
  <c r="C93" i="92"/>
  <c r="C77" i="92"/>
  <c r="E74" i="92"/>
  <c r="E77" i="92" s="1"/>
  <c r="E80" i="105"/>
  <c r="E82" i="105"/>
  <c r="E80" i="102"/>
  <c r="E82" i="102"/>
  <c r="E80" i="104"/>
  <c r="E82" i="104"/>
  <c r="E80" i="94"/>
  <c r="E82" i="94"/>
  <c r="E80" i="92"/>
  <c r="E82" i="92"/>
  <c r="E80" i="85"/>
  <c r="E82" i="85"/>
  <c r="E80" i="82"/>
  <c r="E82" i="82"/>
  <c r="E80" i="99"/>
  <c r="E82" i="99"/>
  <c r="E93" i="94"/>
  <c r="E74" i="94"/>
  <c r="E77" i="94" s="1"/>
  <c r="D77" i="94"/>
  <c r="E93" i="85"/>
  <c r="E74" i="85"/>
  <c r="E77" i="85" s="1"/>
  <c r="D77" i="85"/>
  <c r="E80" i="95"/>
  <c r="E82" i="95"/>
  <c r="E80" i="101"/>
  <c r="E82" i="101"/>
  <c r="E80" i="100"/>
  <c r="E82" i="100"/>
  <c r="T9" i="9" l="1"/>
  <c r="T15" i="9" s="1"/>
  <c r="T7" i="9" l="1"/>
  <c r="M9" i="9" l="1"/>
  <c r="M15" i="9" s="1"/>
  <c r="N9" i="9"/>
  <c r="N15" i="9" s="1"/>
  <c r="L9" i="9"/>
  <c r="L15" i="9" s="1"/>
  <c r="B33" i="9"/>
  <c r="B43" i="9"/>
  <c r="B36" i="9"/>
  <c r="B40" i="9"/>
  <c r="B66" i="9"/>
  <c r="B37" i="9"/>
  <c r="B29" i="9"/>
  <c r="B32" i="9"/>
  <c r="B30" i="9"/>
  <c r="B38" i="9"/>
  <c r="B41" i="9"/>
  <c r="B42" i="9"/>
  <c r="B34" i="9"/>
  <c r="B39" i="9"/>
  <c r="B31" i="9"/>
  <c r="B35" i="9"/>
  <c r="B28" i="9"/>
  <c r="B145" i="9" l="1"/>
  <c r="B83" i="9"/>
  <c r="B115" i="9" s="1"/>
  <c r="B77" i="9"/>
  <c r="B109" i="9" s="1"/>
  <c r="B124" i="9" s="1"/>
  <c r="B75" i="9"/>
  <c r="B107" i="9" s="1"/>
  <c r="B122" i="9" s="1"/>
  <c r="B82" i="9"/>
  <c r="B76" i="9"/>
  <c r="B108" i="9" s="1"/>
  <c r="B123" i="9" s="1"/>
  <c r="B78" i="9"/>
  <c r="B110" i="9" s="1"/>
  <c r="B125" i="9" s="1"/>
  <c r="B73" i="9"/>
  <c r="B105" i="9" s="1"/>
  <c r="B120" i="9" s="1"/>
  <c r="L146" i="9"/>
  <c r="B114" i="9" l="1"/>
  <c r="B129" i="9" s="1"/>
  <c r="B144" i="9" s="1"/>
  <c r="B98" i="9"/>
  <c r="B79" i="9"/>
  <c r="B111" i="9" s="1"/>
  <c r="B126" i="9" s="1"/>
  <c r="B74" i="9"/>
  <c r="B106" i="9" s="1"/>
  <c r="B121" i="9" s="1"/>
  <c r="B81" i="9"/>
  <c r="C78" i="3"/>
  <c r="E76" i="3"/>
  <c r="E75" i="3"/>
  <c r="E72" i="3"/>
  <c r="C70" i="3"/>
  <c r="C74" i="3" s="1"/>
  <c r="C93" i="3" s="1"/>
  <c r="D68" i="3"/>
  <c r="E68" i="3" s="1"/>
  <c r="C68" i="3"/>
  <c r="E67" i="3"/>
  <c r="E66" i="3"/>
  <c r="D66" i="3"/>
  <c r="C66" i="3"/>
  <c r="F65" i="3" s="1"/>
  <c r="G65" i="3"/>
  <c r="E65" i="3"/>
  <c r="G64" i="3"/>
  <c r="E64" i="3"/>
  <c r="G63" i="3"/>
  <c r="E63" i="3"/>
  <c r="G62" i="3"/>
  <c r="E62" i="3"/>
  <c r="E60" i="3"/>
  <c r="E59" i="3"/>
  <c r="D57" i="3"/>
  <c r="E57" i="3" s="1"/>
  <c r="C57" i="3"/>
  <c r="F56" i="3" s="1"/>
  <c r="H56" i="3"/>
  <c r="E56" i="3"/>
  <c r="H55" i="3"/>
  <c r="E55" i="3"/>
  <c r="H54" i="3"/>
  <c r="E54" i="3"/>
  <c r="H53" i="3"/>
  <c r="E53" i="3"/>
  <c r="E50" i="3"/>
  <c r="D50" i="3"/>
  <c r="C50" i="3"/>
  <c r="F49" i="3" s="1"/>
  <c r="G49" i="3"/>
  <c r="E49" i="3"/>
  <c r="G48" i="3"/>
  <c r="E48" i="3"/>
  <c r="G47" i="3"/>
  <c r="E47" i="3"/>
  <c r="G46" i="3"/>
  <c r="E46" i="3"/>
  <c r="D43" i="3"/>
  <c r="C43" i="3"/>
  <c r="C79" i="3" s="1"/>
  <c r="F42" i="3"/>
  <c r="E42" i="3"/>
  <c r="F41" i="3"/>
  <c r="E41" i="3"/>
  <c r="F40" i="3"/>
  <c r="E40" i="3"/>
  <c r="G39" i="3"/>
  <c r="F39" i="3"/>
  <c r="E39" i="3"/>
  <c r="E34" i="3"/>
  <c r="D32" i="3"/>
  <c r="C32" i="3"/>
  <c r="E31" i="3"/>
  <c r="E30" i="3"/>
  <c r="E29" i="3"/>
  <c r="E28" i="3"/>
  <c r="E26" i="3"/>
  <c r="H23" i="3" s="1"/>
  <c r="D26" i="3"/>
  <c r="C26" i="3"/>
  <c r="F25" i="3" s="1"/>
  <c r="G25" i="3"/>
  <c r="E25" i="3"/>
  <c r="G24" i="3"/>
  <c r="E24" i="3"/>
  <c r="G23" i="3"/>
  <c r="E23" i="3"/>
  <c r="H22" i="3"/>
  <c r="G22" i="3"/>
  <c r="E22" i="3"/>
  <c r="D20" i="3"/>
  <c r="C20" i="3"/>
  <c r="F19" i="3"/>
  <c r="E19" i="3"/>
  <c r="F18" i="3"/>
  <c r="E18" i="3"/>
  <c r="G17" i="3"/>
  <c r="F17" i="3"/>
  <c r="E17" i="3"/>
  <c r="F16" i="3"/>
  <c r="E16" i="3"/>
  <c r="D14" i="3"/>
  <c r="C14" i="3"/>
  <c r="C33" i="3" s="1"/>
  <c r="F13" i="3"/>
  <c r="E13" i="3"/>
  <c r="E12" i="3"/>
  <c r="F11" i="3"/>
  <c r="E11" i="3"/>
  <c r="E10" i="3"/>
  <c r="E6" i="3"/>
  <c r="B113" i="9" l="1"/>
  <c r="B128" i="9" s="1"/>
  <c r="B143" i="9" s="1"/>
  <c r="B97" i="9"/>
  <c r="O6" i="9"/>
  <c r="O146" i="9"/>
  <c r="O12" i="9" s="1"/>
  <c r="Q12" i="9"/>
  <c r="Q6" i="9"/>
  <c r="C77" i="3"/>
  <c r="F66" i="3"/>
  <c r="C35" i="3"/>
  <c r="D33" i="3"/>
  <c r="C81" i="3"/>
  <c r="H65" i="3"/>
  <c r="H64" i="3"/>
  <c r="H63" i="3"/>
  <c r="H62" i="3"/>
  <c r="H10" i="3"/>
  <c r="H12" i="3"/>
  <c r="G16" i="3"/>
  <c r="E20" i="3"/>
  <c r="H25" i="3"/>
  <c r="F31" i="3"/>
  <c r="F30" i="3"/>
  <c r="F29" i="3"/>
  <c r="F28" i="3"/>
  <c r="H49" i="3"/>
  <c r="H48" i="3"/>
  <c r="H47" i="3"/>
  <c r="H46" i="3"/>
  <c r="F10" i="3"/>
  <c r="F12" i="3"/>
  <c r="E14" i="3"/>
  <c r="G13" i="3"/>
  <c r="G12" i="3"/>
  <c r="G11" i="3"/>
  <c r="G10" i="3"/>
  <c r="G19" i="3"/>
  <c r="H24" i="3"/>
  <c r="E32" i="3"/>
  <c r="D78" i="3"/>
  <c r="D70" i="3"/>
  <c r="E43" i="3"/>
  <c r="G42" i="3"/>
  <c r="G41" i="3"/>
  <c r="G40" i="3"/>
  <c r="D79" i="3"/>
  <c r="H11" i="3"/>
  <c r="H13" i="3"/>
  <c r="G18" i="3"/>
  <c r="C83" i="3"/>
  <c r="F53" i="3"/>
  <c r="F54" i="3"/>
  <c r="F55" i="3"/>
  <c r="F22" i="3"/>
  <c r="F23" i="3"/>
  <c r="F24" i="3"/>
  <c r="G28" i="3"/>
  <c r="G29" i="3"/>
  <c r="G30" i="3"/>
  <c r="G31" i="3"/>
  <c r="F46" i="3"/>
  <c r="F47" i="3"/>
  <c r="F48" i="3"/>
  <c r="G53" i="3"/>
  <c r="G54" i="3"/>
  <c r="G55" i="3"/>
  <c r="G56" i="3"/>
  <c r="F62" i="3"/>
  <c r="F63" i="3"/>
  <c r="F64" i="3"/>
  <c r="O47" i="9" l="1"/>
  <c r="O46" i="9"/>
  <c r="O17" i="9"/>
  <c r="O49" i="9" s="1"/>
  <c r="O16" i="9"/>
  <c r="O19" i="9" s="1"/>
  <c r="Q18" i="9"/>
  <c r="Q21" i="9" s="1"/>
  <c r="O7" i="9"/>
  <c r="O18" i="9"/>
  <c r="O21" i="9" s="1"/>
  <c r="S7" i="9"/>
  <c r="Q7" i="9"/>
  <c r="E83" i="3"/>
  <c r="E78" i="3"/>
  <c r="H42" i="3"/>
  <c r="H41" i="3"/>
  <c r="H40" i="3"/>
  <c r="H39" i="3"/>
  <c r="E79" i="3"/>
  <c r="H31" i="3"/>
  <c r="H29" i="3"/>
  <c r="H28" i="3"/>
  <c r="E70" i="3"/>
  <c r="D74" i="3"/>
  <c r="D77" i="3"/>
  <c r="G66" i="3"/>
  <c r="E33" i="3"/>
  <c r="D35" i="3"/>
  <c r="H30" i="3"/>
  <c r="C82" i="3"/>
  <c r="C80" i="3"/>
  <c r="D83" i="3"/>
  <c r="H19" i="3"/>
  <c r="H18" i="3"/>
  <c r="H17" i="3"/>
  <c r="H16" i="3"/>
  <c r="O20" i="9" l="1"/>
  <c r="O48" i="9"/>
  <c r="O13" i="9"/>
  <c r="D80" i="3"/>
  <c r="E35" i="3"/>
  <c r="D82" i="3"/>
  <c r="E74" i="3"/>
  <c r="E93" i="3"/>
  <c r="E77" i="3"/>
  <c r="H66" i="3"/>
  <c r="P9" i="9"/>
  <c r="P15" i="9" s="1"/>
  <c r="Q9" i="9"/>
  <c r="Q15" i="9" s="1"/>
  <c r="R9" i="9"/>
  <c r="R15" i="9" s="1"/>
  <c r="S9" i="9"/>
  <c r="S15" i="9" s="1"/>
  <c r="O9" i="9"/>
  <c r="O15" i="9" s="1"/>
  <c r="E80" i="3" l="1"/>
  <c r="E82" i="3"/>
  <c r="R12" i="9" l="1"/>
  <c r="N146" i="9"/>
  <c r="N12" i="9" s="1"/>
  <c r="R6" i="9"/>
  <c r="N6" i="9"/>
  <c r="N7" i="9" s="1"/>
  <c r="M146" i="9"/>
  <c r="P97" i="9"/>
  <c r="P133" i="9"/>
  <c r="P141" i="9"/>
  <c r="N37" i="9"/>
  <c r="P98" i="9"/>
  <c r="P136" i="9"/>
  <c r="N36" i="9"/>
  <c r="N38" i="9"/>
  <c r="P91" i="9"/>
  <c r="P134" i="9"/>
  <c r="N32" i="9"/>
  <c r="P135" i="9"/>
  <c r="P87" i="9"/>
  <c r="N31" i="9"/>
  <c r="N35" i="9"/>
  <c r="P142" i="9"/>
  <c r="P145" i="9"/>
  <c r="P95" i="9"/>
  <c r="P93" i="9"/>
  <c r="N43" i="9"/>
  <c r="N41" i="9"/>
  <c r="P88" i="9"/>
  <c r="P94" i="9"/>
  <c r="P138" i="9"/>
  <c r="N30" i="9"/>
  <c r="P137" i="9"/>
  <c r="P90" i="9"/>
  <c r="P89" i="9"/>
  <c r="N40" i="9"/>
  <c r="N28" i="9"/>
  <c r="N33" i="9"/>
  <c r="N29" i="9"/>
  <c r="N42" i="9"/>
  <c r="P92" i="9"/>
  <c r="P139" i="9"/>
  <c r="P143" i="9"/>
  <c r="P144" i="9"/>
  <c r="P140" i="9"/>
  <c r="N39" i="9"/>
  <c r="N34" i="9"/>
  <c r="P146" i="9" l="1"/>
  <c r="P12" i="9" s="1"/>
  <c r="P116" i="9"/>
  <c r="P102" i="9"/>
  <c r="P10" i="9" s="1"/>
  <c r="M68" i="9"/>
  <c r="P70" i="9"/>
  <c r="P5" i="9" s="1"/>
  <c r="P46" i="9" s="1"/>
  <c r="P84" i="9"/>
  <c r="P100" i="9"/>
  <c r="P6" i="9" s="1"/>
  <c r="P7" i="9" s="1"/>
  <c r="P131" i="9"/>
  <c r="P117" i="9"/>
  <c r="P11" i="9" s="1"/>
  <c r="N13" i="9"/>
  <c r="N17" i="9"/>
  <c r="N46" i="9"/>
  <c r="R47" i="9"/>
  <c r="R16" i="9"/>
  <c r="R19" i="9" s="1"/>
  <c r="R17" i="9"/>
  <c r="R46" i="9"/>
  <c r="R7" i="9"/>
  <c r="R18" i="9"/>
  <c r="R21" i="9" s="1"/>
  <c r="P16" i="9"/>
  <c r="P19" i="9" s="1"/>
  <c r="N18" i="9"/>
  <c r="N21" i="9" s="1"/>
  <c r="Q13" i="9"/>
  <c r="R13" i="9"/>
  <c r="P17" i="9" l="1"/>
  <c r="P48" i="9" s="1"/>
  <c r="P13" i="9"/>
  <c r="P47" i="9"/>
  <c r="P18" i="9"/>
  <c r="P21" i="9" s="1"/>
  <c r="N47" i="9"/>
  <c r="N19" i="9"/>
  <c r="Q47" i="9"/>
  <c r="Q16" i="9"/>
  <c r="Q19" i="9" s="1"/>
  <c r="Q17" i="9"/>
  <c r="Q46" i="9"/>
  <c r="R49" i="9"/>
  <c r="R20" i="9"/>
  <c r="R48" i="9"/>
  <c r="N49" i="9"/>
  <c r="N20" i="9"/>
  <c r="N48" i="9"/>
  <c r="P20" i="9" l="1"/>
  <c r="P49" i="9"/>
  <c r="Q49" i="9"/>
  <c r="Q20" i="9"/>
  <c r="Q48" i="9"/>
</calcChain>
</file>

<file path=xl/sharedStrings.xml><?xml version="1.0" encoding="utf-8"?>
<sst xmlns="http://schemas.openxmlformats.org/spreadsheetml/2006/main" count="12711" uniqueCount="173">
  <si>
    <t>Dog</t>
  </si>
  <si>
    <t>Cat</t>
  </si>
  <si>
    <t>Total</t>
  </si>
  <si>
    <t>A</t>
  </si>
  <si>
    <t>INTAKE (Live Dogs &amp; Cats Only)</t>
  </si>
  <si>
    <t>From the Public</t>
  </si>
  <si>
    <t>Healthy</t>
  </si>
  <si>
    <t xml:space="preserve">Treatable – Rehabilitatable </t>
  </si>
  <si>
    <t xml:space="preserve">Treatable – Manageable </t>
  </si>
  <si>
    <t>Unhealthy &amp; Untreatable</t>
  </si>
  <si>
    <t>B</t>
  </si>
  <si>
    <t>Subtotal Intake from the Public</t>
  </si>
  <si>
    <t>C</t>
  </si>
  <si>
    <t>Subtotal Intake from Incoming Transfers from Orgs within Community/Coalition</t>
  </si>
  <si>
    <t>D</t>
  </si>
  <si>
    <t>Subtotal Intake from Incoming Transfers from Orgs outside Community/Coalition</t>
  </si>
  <si>
    <t>From Owners/Guardians Requesting Euthanasia</t>
  </si>
  <si>
    <t>E</t>
  </si>
  <si>
    <t>Subtotal Intake from Owners/Guardians Requesting Euthanasia</t>
  </si>
  <si>
    <t>F</t>
  </si>
  <si>
    <t>G</t>
  </si>
  <si>
    <t xml:space="preserve">Owner/Guardian Requested Euthanasia (Unhealthy &amp; Untreatable Only) </t>
  </si>
  <si>
    <t>H</t>
  </si>
  <si>
    <r>
      <t xml:space="preserve">ADJUSTED TOTAL INTAKE  </t>
    </r>
    <r>
      <rPr>
        <sz val="9"/>
        <rFont val="Times New Roman"/>
        <family val="1"/>
      </rPr>
      <t>[F minus G]</t>
    </r>
  </si>
  <si>
    <r>
      <t xml:space="preserve">ADOPTIONS </t>
    </r>
    <r>
      <rPr>
        <sz val="9"/>
        <rFont val="Times New Roman"/>
        <family val="1"/>
      </rPr>
      <t>(only dogs and cats adopted by the public)</t>
    </r>
  </si>
  <si>
    <t>I</t>
  </si>
  <si>
    <t>TOTAL ADOPTIONS</t>
  </si>
  <si>
    <t>J</t>
  </si>
  <si>
    <r>
      <t xml:space="preserve">TOTAL OUTGOING TRANSFERS </t>
    </r>
    <r>
      <rPr>
        <b/>
        <i/>
        <sz val="9"/>
        <rFont val="Times New Roman"/>
        <family val="1"/>
      </rPr>
      <t>to Orgs within Community/Coalition</t>
    </r>
  </si>
  <si>
    <t>K</t>
  </si>
  <si>
    <r>
      <t xml:space="preserve">TOTAL OUTGOING TRANSFERS </t>
    </r>
    <r>
      <rPr>
        <b/>
        <i/>
        <sz val="9"/>
        <rFont val="Times New Roman"/>
        <family val="1"/>
      </rPr>
      <t>to Orgs outside Community/Coalition</t>
    </r>
  </si>
  <si>
    <t>RETURN TO OWNER/GUARDIAN</t>
  </si>
  <si>
    <t xml:space="preserve">DOGS &amp; CATS EUTHANIZED  </t>
  </si>
  <si>
    <t>M</t>
  </si>
  <si>
    <r>
      <t xml:space="preserve">Healthy     </t>
    </r>
    <r>
      <rPr>
        <i/>
        <sz val="9"/>
        <rFont val="Times New Roman"/>
        <family val="1"/>
      </rPr>
      <t>(Includes Owner/Guardian Requested Euthanasia)</t>
    </r>
  </si>
  <si>
    <t>N</t>
  </si>
  <si>
    <r>
      <t xml:space="preserve">Treatable </t>
    </r>
    <r>
      <rPr>
        <sz val="9"/>
        <color indexed="8"/>
        <rFont val="Times New Roman"/>
        <family val="1"/>
      </rPr>
      <t xml:space="preserve">– </t>
    </r>
    <r>
      <rPr>
        <sz val="9"/>
        <rFont val="Times New Roman"/>
        <family val="1"/>
      </rPr>
      <t xml:space="preserve">Rehabilitatable   </t>
    </r>
    <r>
      <rPr>
        <i/>
        <sz val="9"/>
        <rFont val="Times New Roman"/>
        <family val="1"/>
      </rPr>
      <t>(Includes Owner/Guardian Requested Euthanasia)</t>
    </r>
  </si>
  <si>
    <t>O</t>
  </si>
  <si>
    <r>
      <t xml:space="preserve">Treatable </t>
    </r>
    <r>
      <rPr>
        <sz val="9"/>
        <color indexed="8"/>
        <rFont val="Times New Roman"/>
        <family val="1"/>
      </rPr>
      <t xml:space="preserve">– </t>
    </r>
    <r>
      <rPr>
        <sz val="9"/>
        <rFont val="Times New Roman"/>
        <family val="1"/>
      </rPr>
      <t xml:space="preserve">Manageable   </t>
    </r>
    <r>
      <rPr>
        <i/>
        <sz val="9"/>
        <rFont val="Times New Roman"/>
        <family val="1"/>
      </rPr>
      <t>(Includes Owner/Guardian Requested Euthanasia)</t>
    </r>
  </si>
  <si>
    <t>P</t>
  </si>
  <si>
    <r>
      <t xml:space="preserve">Unhealthy &amp; Untreatable  </t>
    </r>
    <r>
      <rPr>
        <i/>
        <sz val="9"/>
        <rFont val="Times New Roman"/>
        <family val="1"/>
      </rPr>
      <t xml:space="preserve">(Includes Owner/Guardian Requested Euthanasia) </t>
    </r>
  </si>
  <si>
    <t>Q</t>
  </si>
  <si>
    <t>R</t>
  </si>
  <si>
    <t>S</t>
  </si>
  <si>
    <t>ADJUSTED TOTAL EUTHANASIA  [Q minus R]</t>
  </si>
  <si>
    <t>T</t>
  </si>
  <si>
    <r>
      <t xml:space="preserve">SUBTOTAL  OUTCOMES   [I + J + K + L + S]  </t>
    </r>
    <r>
      <rPr>
        <i/>
        <sz val="9"/>
        <rFont val="Times New Roman"/>
        <family val="1"/>
      </rPr>
      <t xml:space="preserve">Excludes Owner/Guardian Requested Euthanasia (Unhealthy &amp; Untreatable Only)  </t>
    </r>
  </si>
  <si>
    <t>U</t>
  </si>
  <si>
    <t>DIED OR LOST IN SHELTER/CARE</t>
  </si>
  <si>
    <t>V</t>
  </si>
  <si>
    <r>
      <t xml:space="preserve">TOTAL OUTCOMES   [T + U]   </t>
    </r>
    <r>
      <rPr>
        <i/>
        <sz val="9"/>
        <rFont val="Times New Roman"/>
        <family val="1"/>
      </rPr>
      <t xml:space="preserve">Excludes Owner/Guardian Requested Euthanasia (Unhealthy &amp; Untreatable Only)  </t>
    </r>
  </si>
  <si>
    <t>W</t>
  </si>
  <si>
    <r>
      <t>I agree that in completing this form, we have used the Maddie's Fund definitions of “Healthy,” “Treatable - Manageable,” “Treatable - Rehabilitatable,” and “Unhealthy &amp; Untreatable” as set forth in the attached document titled, “Maddie’s Fund</t>
    </r>
    <r>
      <rPr>
        <b/>
        <vertAlign val="superscript"/>
        <sz val="12"/>
        <rFont val="Times New Roman"/>
        <family val="1"/>
      </rPr>
      <t>®</t>
    </r>
    <r>
      <rPr>
        <b/>
        <sz val="12"/>
        <rFont val="Times New Roman"/>
        <family val="1"/>
      </rPr>
      <t xml:space="preserve"> Categorizations/Definitions of Shelter Animals.”</t>
    </r>
  </si>
  <si>
    <r>
      <t>Signature:</t>
    </r>
    <r>
      <rPr>
        <sz val="12"/>
        <rFont val="Times New Roman"/>
        <family val="1"/>
      </rPr>
      <t xml:space="preserve"> ______________________________________         </t>
    </r>
    <r>
      <rPr>
        <b/>
        <sz val="12"/>
        <rFont val="Times New Roman"/>
        <family val="1"/>
      </rPr>
      <t>Date:</t>
    </r>
    <r>
      <rPr>
        <sz val="12"/>
        <rFont val="Times New Roman"/>
        <family val="1"/>
      </rPr>
      <t xml:space="preserve"> _____________________</t>
    </r>
  </si>
  <si>
    <r>
      <t>Total Intake</t>
    </r>
    <r>
      <rPr>
        <sz val="10"/>
        <rFont val="Times New Roman"/>
        <family val="1"/>
      </rPr>
      <t xml:space="preserve">    [B + C + D + E]</t>
    </r>
  </si>
  <si>
    <r>
      <t>Total Euthanasia</t>
    </r>
    <r>
      <rPr>
        <sz val="10"/>
        <rFont val="Times New Roman"/>
        <family val="1"/>
      </rPr>
      <t xml:space="preserve">    [M + N + O + P]</t>
    </r>
  </si>
  <si>
    <t>In a perfect world, the Ending Count is equal to the Beginning Count (A) plus Total Intake (F) minus all Outcomes (R+V).  -------&gt;</t>
  </si>
  <si>
    <t>If your reported Ending Count does not match these numbers, please go back through your data and be sure you didn't miss something (i.e., animals in foster, adoptions, transfers, etc.).  If all animals have been accounted for and the reported Ending Count is different, please indicate in the comment section.</t>
  </si>
  <si>
    <t>Incoming Transfers from Organizations within Community/Coalition (specify orgs)</t>
  </si>
  <si>
    <t>Incoming Transfers from Organizations outside Community/Coalition (specify orgs)</t>
  </si>
  <si>
    <r>
      <t xml:space="preserve">OUTGOING TRANSFERS </t>
    </r>
    <r>
      <rPr>
        <i/>
        <sz val="9"/>
        <rFont val="Times New Roman"/>
        <family val="1"/>
      </rPr>
      <t>to Organizations within Community/Coalition (specify orgs)</t>
    </r>
  </si>
  <si>
    <r>
      <t xml:space="preserve">OUTGOING TRANSFERS </t>
    </r>
    <r>
      <rPr>
        <i/>
        <sz val="9"/>
        <rFont val="Times New Roman"/>
        <family val="1"/>
      </rPr>
      <t>to Organizations outside Community/Coalition (specify orgs)</t>
    </r>
  </si>
  <si>
    <r>
      <rPr>
        <b/>
        <sz val="12"/>
        <rFont val="Times New Roman"/>
        <family val="1"/>
      </rPr>
      <t>COMMENTS:</t>
    </r>
    <r>
      <rPr>
        <sz val="12"/>
        <rFont val="Times New Roman"/>
        <family val="1"/>
      </rPr>
      <t xml:space="preserve"> </t>
    </r>
  </si>
  <si>
    <t>BEGINNING SHELTER COUNT</t>
  </si>
  <si>
    <t xml:space="preserve">ENDING SHELTER COUNT </t>
  </si>
  <si>
    <t xml:space="preserve">Total Live Release Rate:                        Dogs:  </t>
  </si>
  <si>
    <t xml:space="preserve">Cats: </t>
  </si>
  <si>
    <t>LLR</t>
  </si>
  <si>
    <t>MLLR</t>
  </si>
  <si>
    <t>% cat deaths</t>
  </si>
  <si>
    <t>RTO</t>
  </si>
  <si>
    <t>RETURN TO HABITAT</t>
  </si>
  <si>
    <t>L (1)</t>
  </si>
  <si>
    <t>L (2)</t>
  </si>
  <si>
    <t>population</t>
  </si>
  <si>
    <t>cats in</t>
  </si>
  <si>
    <t>cats euthanized</t>
  </si>
  <si>
    <t>cats s/n</t>
  </si>
  <si>
    <t>s/n / 1000</t>
  </si>
  <si>
    <t>dogs in</t>
  </si>
  <si>
    <t>dogs euthanized</t>
  </si>
  <si>
    <t>dogs s/n</t>
  </si>
  <si>
    <t>intake  per 1000</t>
  </si>
  <si>
    <t>deaths per 1000</t>
  </si>
  <si>
    <t>s/n per 1000</t>
  </si>
  <si>
    <t>intake</t>
  </si>
  <si>
    <t>deaths</t>
  </si>
  <si>
    <t xml:space="preserve">s/n  </t>
  </si>
  <si>
    <t>intake change</t>
  </si>
  <si>
    <t>% transferred in</t>
  </si>
  <si>
    <t xml:space="preserve">NAME OF ORGANIZATION: </t>
  </si>
  <si>
    <t>percentage in each health</t>
  </si>
  <si>
    <t xml:space="preserve">DATE OF REPORT:  </t>
  </si>
  <si>
    <t>category</t>
  </si>
  <si>
    <t>Animals spayed or neutered</t>
  </si>
  <si>
    <t>save rate</t>
  </si>
  <si>
    <t>total</t>
  </si>
  <si>
    <t>cats s/ned</t>
  </si>
  <si>
    <t>dogs s/ned</t>
  </si>
  <si>
    <t>peak CLKI</t>
  </si>
  <si>
    <t>ave CLKI</t>
  </si>
  <si>
    <t>a</t>
  </si>
  <si>
    <t>shelter 12</t>
  </si>
  <si>
    <t>cat</t>
  </si>
  <si>
    <t>dog</t>
  </si>
  <si>
    <t>all</t>
  </si>
  <si>
    <t>Population definition and source info</t>
  </si>
  <si>
    <t>Population, 2012 estimate</t>
  </si>
  <si>
    <t>Population, 2010 (April 1) estimates base</t>
  </si>
  <si>
    <t>Population, percent change, April 1, 2010 to July 1 definition and source info</t>
  </si>
  <si>
    <t>Population, percent change, April 1, 2010 to July 1, 2012</t>
  </si>
  <si>
    <t>Population, 2010</t>
  </si>
  <si>
    <t>Denver</t>
  </si>
  <si>
    <t>Colorado</t>
  </si>
  <si>
    <t>Live Release Rate</t>
  </si>
  <si>
    <t>Notes:</t>
  </si>
  <si>
    <t>from all sheets</t>
  </si>
  <si>
    <t>totals</t>
  </si>
  <si>
    <t>paste Asilomar format stats into appropriate sheets for up to 12 organizations</t>
  </si>
  <si>
    <t>if there are stats for the entire organization, paste them into -a sheets</t>
  </si>
  <si>
    <t>modify as needed</t>
  </si>
  <si>
    <t>"all" sheet should have summary and charts automatically</t>
  </si>
  <si>
    <t>get population from census and paste into "population"</t>
  </si>
  <si>
    <t>sheets may be hidden (alt-HOUH &lt;enter&gt; to unhide)</t>
  </si>
  <si>
    <t>name must be in 2006</t>
  </si>
  <si>
    <t>Los Angeles County, California</t>
  </si>
  <si>
    <t>Los Angeles</t>
  </si>
  <si>
    <t>% euthanized cats</t>
  </si>
  <si>
    <t>%dogs RTO</t>
  </si>
  <si>
    <t>CA shelters v 4.0 w 2012.xlsx</t>
  </si>
  <si>
    <t>Los Angeles City</t>
  </si>
  <si>
    <t>deaths/1000</t>
  </si>
  <si>
    <t>cat s/n</t>
  </si>
  <si>
    <t>total euthanized</t>
  </si>
  <si>
    <t>dog s/n</t>
  </si>
  <si>
    <t>clki</t>
  </si>
  <si>
    <t>dogs RTO</t>
  </si>
  <si>
    <t>% dog RTO</t>
  </si>
  <si>
    <t>% cats intake</t>
  </si>
  <si>
    <t>LA study 2001</t>
  </si>
  <si>
    <t>13 mar 21 14.xlsx</t>
  </si>
  <si>
    <t>Animal Care Center</t>
  </si>
  <si>
    <t xml:space="preserve">  Agoura</t>
  </si>
  <si>
    <t xml:space="preserve">  Baldwin Park</t>
  </si>
  <si>
    <t xml:space="preserve">  Carson</t>
  </si>
  <si>
    <t xml:space="preserve">  Castaic</t>
  </si>
  <si>
    <t>Downey</t>
  </si>
  <si>
    <t>Lancaster</t>
  </si>
  <si>
    <t>LRCA for County</t>
  </si>
  <si>
    <t>County numbers are FY all others are CY which may explain why LRCA report is lower than total</t>
  </si>
  <si>
    <t>There must be lots of other places in LA County, SPCALA for example, probably not reporting each year</t>
  </si>
  <si>
    <t>Pasadena Humane Society &amp; SPCA</t>
  </si>
  <si>
    <t>In our public spay neuter program (SNiP),</t>
  </si>
  <si>
    <t>777 dogs and 355 cats were sterilized.</t>
  </si>
  <si>
    <t>Through our Trap Neuter and Release program,</t>
  </si>
  <si>
    <t>our veterinarians sterilized a total of</t>
  </si>
  <si>
    <t>116 feral cats.</t>
  </si>
  <si>
    <t>All adopted cats, dogs, and rabbits are</t>
  </si>
  <si>
    <t>sterilized before going home or to a rescue</t>
  </si>
  <si>
    <t>partner. In 2012, the PHS veterinarian sterilized</t>
  </si>
  <si>
    <t>954 cats, 1,687 dogs and 61 rabbits for</t>
  </si>
  <si>
    <t>a total of 2,702 animals.</t>
  </si>
  <si>
    <t>In all of these life saving programs, a total</t>
  </si>
  <si>
    <t>of 3,950 animals were sterilized through</t>
  </si>
  <si>
    <t>our spay/neuter programs, helping PHS get</t>
  </si>
  <si>
    <t>closer to ending the tragedy of pet overpopulation.</t>
  </si>
  <si>
    <t>Pasadena HS_2012_Annual_Report.pdf</t>
  </si>
  <si>
    <t>SNiP</t>
  </si>
  <si>
    <t>dogs</t>
  </si>
  <si>
    <t>cats</t>
  </si>
  <si>
    <t>Trap Neuter and Release</t>
  </si>
  <si>
    <t>nba</t>
  </si>
  <si>
    <t>There isn't much on any of the other shelter's web page.  Pasadena HS has 2012 Annual report with some stats, but that's all.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</si>
</sst>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0.0"/>
    <numFmt numFmtId="166" formatCode="0.0%"/>
  </numFmts>
  <fonts count="82">
    <font>
      <sz val="10"/>
      <name val="Arial"/>
    </font>
    <font>
      <sz val="11"/>
      <color theme="1"/>
      <name val="Calibri"/>
      <family val="2"/>
      <scheme val="minor"/>
    </font>
    <font>
      <sz val="11"/>
      <color theme="1"/>
      <name val="Calibri"/>
      <family val="2"/>
      <scheme val="minor"/>
    </font>
    <font>
      <sz val="10"/>
      <name val="Times New Roman"/>
      <family val="1"/>
    </font>
    <font>
      <b/>
      <sz val="9"/>
      <name val="Times New Roman"/>
      <family val="1"/>
    </font>
    <font>
      <sz val="9"/>
      <name val="Times New Roman"/>
      <family val="1"/>
    </font>
    <font>
      <i/>
      <sz val="9"/>
      <name val="Times New Roman"/>
      <family val="1"/>
    </font>
    <font>
      <sz val="9"/>
      <color indexed="8"/>
      <name val="Times New Roman"/>
      <family val="1"/>
    </font>
    <font>
      <b/>
      <sz val="9"/>
      <color indexed="8"/>
      <name val="Times New Roman"/>
      <family val="1"/>
    </font>
    <font>
      <b/>
      <sz val="9"/>
      <color indexed="10"/>
      <name val="Times New Roman"/>
      <family val="1"/>
    </font>
    <font>
      <sz val="9"/>
      <color indexed="10"/>
      <name val="Times New Roman"/>
      <family val="1"/>
    </font>
    <font>
      <b/>
      <i/>
      <sz val="9"/>
      <name val="Times New Roman"/>
      <family val="1"/>
    </font>
    <font>
      <sz val="8"/>
      <name val="Times New Roman"/>
      <family val="1"/>
    </font>
    <font>
      <b/>
      <sz val="12"/>
      <name val="Times New Roman"/>
      <family val="1"/>
    </font>
    <font>
      <b/>
      <vertAlign val="superscript"/>
      <sz val="12"/>
      <name val="Times New Roman"/>
      <family val="1"/>
    </font>
    <font>
      <sz val="12"/>
      <name val="Times New Roman"/>
      <family val="1"/>
    </font>
    <font>
      <sz val="8"/>
      <name val="Arial"/>
      <family val="2"/>
    </font>
    <font>
      <b/>
      <sz val="10"/>
      <name val="Times New Roman"/>
      <family val="1"/>
    </font>
    <font>
      <sz val="11"/>
      <name val="Times New Roman"/>
      <family val="1"/>
    </font>
    <font>
      <sz val="11"/>
      <name val="Arial"/>
      <family val="2"/>
    </font>
    <font>
      <sz val="10"/>
      <name val="Arial"/>
      <family val="2"/>
    </font>
    <font>
      <b/>
      <sz val="12"/>
      <name val="Arial"/>
      <family val="2"/>
    </font>
    <font>
      <sz val="12"/>
      <color rgb="FF414141"/>
      <name val="Courier New"/>
      <family val="2"/>
    </font>
    <font>
      <sz val="12"/>
      <color rgb="FF5D5D5D"/>
      <name val="Courier New"/>
      <family val="2"/>
    </font>
    <font>
      <i/>
      <sz val="10"/>
      <name val="Times New Roman"/>
      <family val="1"/>
    </font>
    <font>
      <sz val="12"/>
      <color rgb="FF727272"/>
      <name val="Courier New"/>
      <family val="2"/>
    </font>
    <font>
      <sz val="12"/>
      <name val="Courier New"/>
      <family val="3"/>
    </font>
    <font>
      <sz val="12"/>
      <color rgb="FF262626"/>
      <name val="Courier New"/>
      <family val="2"/>
    </font>
    <font>
      <i/>
      <sz val="11"/>
      <color rgb="FF727272"/>
      <name val="Times New Roman"/>
      <family val="2"/>
    </font>
    <font>
      <sz val="10"/>
      <color rgb="FF646464"/>
      <name val="Arial"/>
      <family val="2"/>
    </font>
    <font>
      <sz val="11"/>
      <color rgb="FF646464"/>
      <name val="Courier New"/>
      <family val="2"/>
    </font>
    <font>
      <sz val="11"/>
      <color rgb="FF797979"/>
      <name val="Courier New"/>
      <family val="2"/>
    </font>
    <font>
      <sz val="11"/>
      <color rgb="FF3B3B3B"/>
      <name val="Courier New"/>
      <family val="2"/>
    </font>
    <font>
      <sz val="12"/>
      <color rgb="FF797979"/>
      <name val="Courier New"/>
      <family val="2"/>
    </font>
    <font>
      <sz val="11"/>
      <color rgb="FF797979"/>
      <name val="Times New Roman"/>
      <family val="2"/>
    </font>
    <font>
      <sz val="11"/>
      <color rgb="FF4B4B4B"/>
      <name val="Courier New"/>
      <family val="2"/>
    </font>
    <font>
      <sz val="11"/>
      <color rgb="FF2A2A2A"/>
      <name val="Courier New"/>
      <family val="2"/>
    </font>
    <font>
      <i/>
      <sz val="11"/>
      <color rgb="FF797979"/>
      <name val="Times New Roman"/>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imes New Roman Bold"/>
    </font>
    <font>
      <sz val="8"/>
      <color rgb="FF000000"/>
      <name val="Times New Roman"/>
      <family val="1"/>
    </font>
    <font>
      <b/>
      <sz val="10"/>
      <name val="Arial"/>
      <family val="2"/>
    </font>
    <font>
      <sz val="10"/>
      <name val="MS Sans Serif"/>
      <family val="2"/>
    </font>
    <font>
      <sz val="10"/>
      <color rgb="FF000000"/>
      <name val="Times New Roman"/>
      <family val="1"/>
    </font>
    <font>
      <sz val="10"/>
      <color indexed="8"/>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72"/>
      <name val="Verdana"/>
      <family val="2"/>
    </font>
    <font>
      <i/>
      <sz val="10"/>
      <name val="Arial"/>
      <family val="2"/>
    </font>
    <font>
      <sz val="10"/>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ck">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rgb="FFFF0000"/>
      </left>
      <right style="medium">
        <color rgb="FFFF0000"/>
      </right>
      <top style="medium">
        <color rgb="FFFF0000"/>
      </top>
      <bottom style="medium">
        <color rgb="FFFF0000"/>
      </bottom>
      <diagonal/>
    </border>
  </borders>
  <cellStyleXfs count="16395">
    <xf numFmtId="0" fontId="0" fillId="0" borderId="0"/>
    <xf numFmtId="9" fontId="38" fillId="0" borderId="0" applyFont="0" applyFill="0" applyBorder="0" applyAlignment="0" applyProtection="0"/>
    <xf numFmtId="0" fontId="43" fillId="2" borderId="0" applyNumberFormat="0" applyBorder="0" applyAlignment="0" applyProtection="0"/>
    <xf numFmtId="0" fontId="44" fillId="3" borderId="0" applyNumberFormat="0" applyBorder="0" applyAlignment="0" applyProtection="0"/>
    <xf numFmtId="0" fontId="45" fillId="4" borderId="0" applyNumberFormat="0" applyBorder="0" applyAlignment="0" applyProtection="0"/>
    <xf numFmtId="0" fontId="46" fillId="5" borderId="12" applyNumberFormat="0" applyAlignment="0" applyProtection="0"/>
    <xf numFmtId="0" fontId="47" fillId="6" borderId="13" applyNumberFormat="0" applyAlignment="0" applyProtection="0"/>
    <xf numFmtId="0" fontId="48" fillId="6" borderId="12" applyNumberFormat="0" applyAlignment="0" applyProtection="0"/>
    <xf numFmtId="0" fontId="50" fillId="7" borderId="15" applyNumberFormat="0" applyAlignment="0" applyProtection="0"/>
    <xf numFmtId="0" fontId="5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4"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60" fillId="0" borderId="0"/>
    <xf numFmtId="0" fontId="58" fillId="0" borderId="0"/>
    <xf numFmtId="0" fontId="58" fillId="0" borderId="0"/>
    <xf numFmtId="0" fontId="59" fillId="0" borderId="0"/>
    <xf numFmtId="0" fontId="60" fillId="0" borderId="0"/>
    <xf numFmtId="0" fontId="2" fillId="0" borderId="0"/>
    <xf numFmtId="0" fontId="20"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8" fillId="0" borderId="0"/>
    <xf numFmtId="0" fontId="59" fillId="0" borderId="0"/>
    <xf numFmtId="0" fontId="20" fillId="0" borderId="0"/>
    <xf numFmtId="0" fontId="58" fillId="0" borderId="0"/>
    <xf numFmtId="0" fontId="58" fillId="0" borderId="0"/>
    <xf numFmtId="0" fontId="58" fillId="0" borderId="0"/>
    <xf numFmtId="0" fontId="58"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2" fillId="0" borderId="0"/>
    <xf numFmtId="0" fontId="2" fillId="0" borderId="0"/>
    <xf numFmtId="0" fontId="60" fillId="0" borderId="0"/>
    <xf numFmtId="0" fontId="2" fillId="0" borderId="0"/>
    <xf numFmtId="0" fontId="2" fillId="0" borderId="0"/>
    <xf numFmtId="0" fontId="60" fillId="0" borderId="0"/>
    <xf numFmtId="0" fontId="58" fillId="0" borderId="0"/>
    <xf numFmtId="0" fontId="2" fillId="0" borderId="0"/>
    <xf numFmtId="0" fontId="2" fillId="0" borderId="0"/>
    <xf numFmtId="0" fontId="2" fillId="0" borderId="0"/>
    <xf numFmtId="0" fontId="60" fillId="0" borderId="0"/>
    <xf numFmtId="0" fontId="2" fillId="0" borderId="0"/>
    <xf numFmtId="0" fontId="59" fillId="0" borderId="0"/>
    <xf numFmtId="0" fontId="58"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8" fillId="0" borderId="0"/>
    <xf numFmtId="0" fontId="2" fillId="0" borderId="0"/>
    <xf numFmtId="0" fontId="60" fillId="0" borderId="0"/>
    <xf numFmtId="0" fontId="2" fillId="0" borderId="0"/>
    <xf numFmtId="0" fontId="2" fillId="0" borderId="0"/>
    <xf numFmtId="0" fontId="60" fillId="0" borderId="0"/>
    <xf numFmtId="0" fontId="60" fillId="0" borderId="0"/>
    <xf numFmtId="0" fontId="2" fillId="0" borderId="0"/>
    <xf numFmtId="0" fontId="2" fillId="0" borderId="0"/>
    <xf numFmtId="0" fontId="60" fillId="0" borderId="0"/>
    <xf numFmtId="0" fontId="58" fillId="0" borderId="0"/>
    <xf numFmtId="0" fontId="60" fillId="0" borderId="0"/>
    <xf numFmtId="0" fontId="58" fillId="0" borderId="0"/>
    <xf numFmtId="0" fontId="2" fillId="0" borderId="0"/>
    <xf numFmtId="0" fontId="2" fillId="0" borderId="0"/>
    <xf numFmtId="0" fontId="2" fillId="0" borderId="0"/>
    <xf numFmtId="0" fontId="60" fillId="0" borderId="0"/>
    <xf numFmtId="0" fontId="2" fillId="0" borderId="0"/>
    <xf numFmtId="0" fontId="60" fillId="0" borderId="0"/>
    <xf numFmtId="0" fontId="2" fillId="0" borderId="0"/>
    <xf numFmtId="0" fontId="60"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60" fillId="0" borderId="0"/>
    <xf numFmtId="0" fontId="58" fillId="0" borderId="0"/>
    <xf numFmtId="0" fontId="58" fillId="0" borderId="0"/>
    <xf numFmtId="0" fontId="59" fillId="0" borderId="0"/>
    <xf numFmtId="0" fontId="20"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2" fillId="0" borderId="0"/>
    <xf numFmtId="0" fontId="2" fillId="0" borderId="0"/>
    <xf numFmtId="0" fontId="2" fillId="0" borderId="0"/>
    <xf numFmtId="0" fontId="59" fillId="0" borderId="0"/>
    <xf numFmtId="0" fontId="20" fillId="0" borderId="0"/>
    <xf numFmtId="0" fontId="62" fillId="33"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59" fillId="0" borderId="0"/>
    <xf numFmtId="0" fontId="62" fillId="36" borderId="0" applyNumberFormat="0" applyBorder="0" applyAlignment="0" applyProtection="0"/>
    <xf numFmtId="0" fontId="62" fillId="36" borderId="0" applyNumberFormat="0" applyBorder="0" applyAlignment="0" applyProtection="0"/>
    <xf numFmtId="0" fontId="59" fillId="0" borderId="0"/>
    <xf numFmtId="0" fontId="62" fillId="39" borderId="0" applyNumberFormat="0" applyBorder="0" applyAlignment="0" applyProtection="0"/>
    <xf numFmtId="0" fontId="62" fillId="39"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5" fillId="51" borderId="20" applyNumberFormat="0" applyAlignment="0" applyProtection="0"/>
    <xf numFmtId="0" fontId="65" fillId="51" borderId="20" applyNumberFormat="0" applyAlignment="0" applyProtection="0"/>
    <xf numFmtId="0" fontId="66" fillId="52" borderId="21" applyNumberFormat="0" applyAlignment="0" applyProtection="0"/>
    <xf numFmtId="0" fontId="66" fillId="52" borderId="21" applyNumberFormat="0" applyAlignment="0" applyProtection="0"/>
    <xf numFmtId="0" fontId="5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35" borderId="0" applyNumberFormat="0" applyBorder="0" applyAlignment="0" applyProtection="0"/>
    <xf numFmtId="0" fontId="68" fillId="35" borderId="0" applyNumberFormat="0" applyBorder="0" applyAlignment="0" applyProtection="0"/>
    <xf numFmtId="0" fontId="40" fillId="0" borderId="9"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41" fillId="0" borderId="10" applyNumberFormat="0" applyFill="0" applyAlignment="0" applyProtection="0"/>
    <xf numFmtId="0" fontId="70" fillId="0" borderId="23" applyNumberFormat="0" applyFill="0" applyAlignment="0" applyProtection="0"/>
    <xf numFmtId="0" fontId="70" fillId="0" borderId="23" applyNumberFormat="0" applyFill="0" applyAlignment="0" applyProtection="0"/>
    <xf numFmtId="0" fontId="42" fillId="0" borderId="11"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4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38" borderId="20" applyNumberFormat="0" applyAlignment="0" applyProtection="0"/>
    <xf numFmtId="0" fontId="72" fillId="38" borderId="20" applyNumberFormat="0" applyAlignment="0" applyProtection="0"/>
    <xf numFmtId="0" fontId="49" fillId="0" borderId="14"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4" fillId="53" borderId="0" applyNumberFormat="0" applyBorder="0" applyAlignment="0" applyProtection="0"/>
    <xf numFmtId="0" fontId="74" fillId="53" borderId="0" applyNumberFormat="0" applyBorder="0" applyAlignment="0" applyProtection="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75" fillId="51" borderId="27" applyNumberFormat="0" applyAlignment="0" applyProtection="0"/>
    <xf numFmtId="0" fontId="75" fillId="51" borderId="27" applyNumberFormat="0" applyAlignment="0" applyProtection="0"/>
    <xf numFmtId="0"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53" fillId="0" borderId="17"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58" fillId="0" borderId="0"/>
    <xf numFmtId="0" fontId="59" fillId="0" borderId="0"/>
    <xf numFmtId="0" fontId="59" fillId="0" borderId="0"/>
    <xf numFmtId="0" fontId="59" fillId="0" borderId="0"/>
    <xf numFmtId="0" fontId="2" fillId="0" borderId="0"/>
    <xf numFmtId="0" fontId="62" fillId="38" borderId="0" applyNumberFormat="0" applyBorder="0" applyAlignment="0" applyProtection="0"/>
    <xf numFmtId="0" fontId="67" fillId="0" borderId="0" applyNumberFormat="0" applyFill="0" applyBorder="0" applyAlignment="0" applyProtection="0"/>
    <xf numFmtId="0" fontId="66" fillId="52" borderId="21" applyNumberFormat="0" applyAlignment="0" applyProtection="0"/>
    <xf numFmtId="0" fontId="63" fillId="50" borderId="0" applyNumberFormat="0" applyBorder="0" applyAlignment="0" applyProtection="0"/>
    <xf numFmtId="0" fontId="63" fillId="49" borderId="0" applyNumberFormat="0" applyBorder="0" applyAlignment="0" applyProtection="0"/>
    <xf numFmtId="0" fontId="70" fillId="0" borderId="23" applyNumberFormat="0" applyFill="0" applyAlignment="0" applyProtection="0"/>
    <xf numFmtId="0" fontId="62" fillId="42" borderId="0" applyNumberFormat="0" applyBorder="0" applyAlignment="0" applyProtection="0"/>
    <xf numFmtId="0" fontId="63" fillId="46" borderId="0" applyNumberFormat="0" applyBorder="0" applyAlignment="0" applyProtection="0"/>
    <xf numFmtId="0" fontId="62" fillId="41" borderId="0" applyNumberFormat="0" applyBorder="0" applyAlignment="0" applyProtection="0"/>
    <xf numFmtId="0" fontId="77" fillId="0" borderId="28" applyNumberFormat="0" applyFill="0" applyAlignment="0" applyProtection="0"/>
    <xf numFmtId="0" fontId="63" fillId="41" borderId="0" applyNumberFormat="0" applyBorder="0" applyAlignment="0" applyProtection="0"/>
    <xf numFmtId="0" fontId="20" fillId="54" borderId="26" applyNumberFormat="0" applyFont="0" applyAlignment="0" applyProtection="0"/>
    <xf numFmtId="0" fontId="20" fillId="0" borderId="0"/>
    <xf numFmtId="0" fontId="72" fillId="38" borderId="20" applyNumberFormat="0" applyAlignment="0" applyProtection="0"/>
    <xf numFmtId="0" fontId="62" fillId="3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78" fillId="0" borderId="0" applyNumberFormat="0" applyFill="0" applyBorder="0" applyAlignment="0" applyProtection="0"/>
    <xf numFmtId="0" fontId="76" fillId="0" borderId="0" applyNumberFormat="0" applyFill="0" applyBorder="0" applyAlignment="0" applyProtection="0"/>
    <xf numFmtId="0" fontId="75" fillId="51" borderId="27" applyNumberFormat="0" applyAlignment="0" applyProtection="0"/>
    <xf numFmtId="0" fontId="74" fillId="53" borderId="0" applyNumberFormat="0" applyBorder="0" applyAlignment="0" applyProtection="0"/>
    <xf numFmtId="0" fontId="73" fillId="0" borderId="25" applyNumberFormat="0" applyFill="0" applyAlignment="0" applyProtection="0"/>
    <xf numFmtId="0" fontId="71" fillId="0" borderId="0" applyNumberFormat="0" applyFill="0" applyBorder="0" applyAlignment="0" applyProtection="0"/>
    <xf numFmtId="0" fontId="71" fillId="0" borderId="24" applyNumberFormat="0" applyFill="0" applyAlignment="0" applyProtection="0"/>
    <xf numFmtId="0" fontId="69" fillId="0" borderId="22" applyNumberFormat="0" applyFill="0" applyAlignment="0" applyProtection="0"/>
    <xf numFmtId="0" fontId="68" fillId="35" borderId="0" applyNumberFormat="0" applyBorder="0" applyAlignment="0" applyProtection="0"/>
    <xf numFmtId="0" fontId="65" fillId="51" borderId="20" applyNumberFormat="0" applyAlignment="0" applyProtection="0"/>
    <xf numFmtId="0" fontId="64" fillId="34" borderId="0" applyNumberFormat="0" applyBorder="0" applyAlignment="0" applyProtection="0"/>
    <xf numFmtId="0" fontId="63" fillId="45" borderId="0" applyNumberFormat="0" applyBorder="0" applyAlignment="0" applyProtection="0"/>
    <xf numFmtId="0" fontId="63" fillId="44" borderId="0" applyNumberFormat="0" applyBorder="0" applyAlignment="0" applyProtection="0"/>
    <xf numFmtId="0" fontId="63" fillId="48" borderId="0" applyNumberFormat="0" applyBorder="0" applyAlignment="0" applyProtection="0"/>
    <xf numFmtId="0" fontId="63" fillId="47" borderId="0" applyNumberFormat="0" applyBorder="0" applyAlignment="0" applyProtection="0"/>
    <xf numFmtId="0" fontId="63" fillId="45" borderId="0" applyNumberFormat="0" applyBorder="0" applyAlignment="0" applyProtection="0"/>
    <xf numFmtId="0" fontId="63" fillId="44" borderId="0" applyNumberFormat="0" applyBorder="0" applyAlignment="0" applyProtection="0"/>
    <xf numFmtId="0" fontId="63" fillId="40" borderId="0" applyNumberFormat="0" applyBorder="0" applyAlignment="0" applyProtection="0"/>
    <xf numFmtId="0" fontId="63" fillId="43"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62" fillId="40" borderId="0" applyNumberFormat="0" applyBorder="0" applyAlignment="0" applyProtection="0"/>
    <xf numFmtId="0" fontId="62" fillId="39" borderId="0" applyNumberFormat="0" applyBorder="0" applyAlignment="0" applyProtection="0"/>
    <xf numFmtId="0" fontId="62" fillId="37" borderId="0" applyNumberFormat="0" applyBorder="0" applyAlignment="0" applyProtection="0"/>
    <xf numFmtId="0" fontId="62" fillId="36" borderId="0" applyNumberFormat="0" applyBorder="0" applyAlignment="0" applyProtection="0"/>
    <xf numFmtId="0" fontId="62" fillId="34" borderId="0" applyNumberFormat="0" applyBorder="0" applyAlignment="0" applyProtection="0"/>
    <xf numFmtId="0" fontId="62" fillId="33" borderId="0" applyNumberFormat="0" applyBorder="0" applyAlignment="0" applyProtection="0"/>
    <xf numFmtId="0" fontId="20" fillId="0" borderId="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0" borderId="0"/>
    <xf numFmtId="0" fontId="20" fillId="0" borderId="0"/>
    <xf numFmtId="0" fontId="20"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79" fillId="0" borderId="0"/>
    <xf numFmtId="0" fontId="20" fillId="54" borderId="26" applyNumberFormat="0" applyFont="0" applyAlignment="0" applyProtection="0"/>
    <xf numFmtId="0" fontId="20" fillId="54" borderId="26" applyNumberFormat="0" applyFont="0" applyAlignment="0" applyProtection="0"/>
    <xf numFmtId="0" fontId="2" fillId="0" borderId="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10" borderId="0" applyNumberFormat="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79" fillId="0" borderId="0"/>
    <xf numFmtId="0" fontId="20"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2" fillId="42" borderId="0" applyNumberFormat="0" applyBorder="0" applyAlignment="0" applyProtection="0"/>
    <xf numFmtId="0" fontId="2" fillId="8" borderId="16" applyNumberFormat="0" applyFont="0" applyAlignment="0" applyProtection="0"/>
    <xf numFmtId="0" fontId="62" fillId="37"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62" fillId="3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63" fillId="43"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54" borderId="26" applyNumberFormat="0" applyFont="0" applyAlignment="0" applyProtection="0"/>
    <xf numFmtId="0" fontId="2" fillId="26" borderId="0" applyNumberFormat="0" applyBorder="0" applyAlignment="0" applyProtection="0"/>
    <xf numFmtId="0" fontId="2" fillId="27" borderId="0" applyNumberFormat="0" applyBorder="0" applyAlignment="0" applyProtection="0"/>
    <xf numFmtId="0" fontId="63" fillId="45" borderId="0" applyNumberFormat="0" applyBorder="0" applyAlignment="0" applyProtection="0"/>
    <xf numFmtId="0" fontId="77" fillId="0" borderId="28" applyNumberFormat="0" applyFill="0" applyAlignment="0" applyProtection="0"/>
    <xf numFmtId="0" fontId="2" fillId="30" borderId="0" applyNumberFormat="0" applyBorder="0" applyAlignment="0" applyProtection="0"/>
    <xf numFmtId="0" fontId="2" fillId="31" borderId="0" applyNumberFormat="0" applyBorder="0" applyAlignment="0" applyProtection="0"/>
    <xf numFmtId="0" fontId="73" fillId="0" borderId="25" applyNumberFormat="0" applyFill="0" applyAlignment="0" applyProtection="0"/>
    <xf numFmtId="0" fontId="20" fillId="0" borderId="0"/>
    <xf numFmtId="0" fontId="2" fillId="0" borderId="0"/>
    <xf numFmtId="0" fontId="64" fillId="34" borderId="0" applyNumberFormat="0" applyBorder="0" applyAlignment="0" applyProtection="0"/>
    <xf numFmtId="0" fontId="59" fillId="0" borderId="0"/>
    <xf numFmtId="0" fontId="59" fillId="0" borderId="0"/>
    <xf numFmtId="0" fontId="72" fillId="38" borderId="20" applyNumberFormat="0" applyAlignment="0" applyProtection="0"/>
    <xf numFmtId="0" fontId="71" fillId="0" borderId="24" applyNumberFormat="0" applyFill="0" applyAlignment="0" applyProtection="0"/>
    <xf numFmtId="0" fontId="67" fillId="0" borderId="0" applyNumberFormat="0" applyFill="0" applyBorder="0" applyAlignment="0" applyProtection="0"/>
    <xf numFmtId="0" fontId="62" fillId="33" borderId="0" applyNumberFormat="0" applyBorder="0" applyAlignment="0" applyProtection="0"/>
    <xf numFmtId="0" fontId="66" fillId="52" borderId="21" applyNumberFormat="0" applyAlignment="0" applyProtection="0"/>
    <xf numFmtId="0" fontId="65" fillId="51" borderId="20" applyNumberFormat="0" applyAlignment="0" applyProtection="0"/>
    <xf numFmtId="0" fontId="63" fillId="5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79" fillId="0" borderId="0"/>
    <xf numFmtId="0" fontId="20" fillId="0" borderId="0"/>
    <xf numFmtId="0" fontId="62" fillId="34" borderId="0" applyNumberFormat="0" applyBorder="0" applyAlignment="0" applyProtection="0"/>
    <xf numFmtId="0" fontId="74" fillId="53" borderId="0" applyNumberFormat="0" applyBorder="0" applyAlignment="0" applyProtection="0"/>
    <xf numFmtId="0" fontId="20" fillId="54" borderId="26" applyNumberFormat="0" applyFont="0" applyAlignment="0" applyProtection="0"/>
    <xf numFmtId="0" fontId="20" fillId="0" borderId="0"/>
    <xf numFmtId="0" fontId="20" fillId="0" borderId="0"/>
    <xf numFmtId="0" fontId="62" fillId="33" borderId="0" applyNumberFormat="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3" fillId="40"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74" fillId="53" borderId="0" applyNumberFormat="0" applyBorder="0" applyAlignment="0" applyProtection="0"/>
    <xf numFmtId="0" fontId="78" fillId="0" borderId="0" applyNumberFormat="0" applyFill="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3" fillId="43" borderId="0" applyNumberFormat="0" applyBorder="0" applyAlignment="0" applyProtection="0"/>
    <xf numFmtId="0" fontId="63" fillId="41"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62" fillId="35" borderId="0" applyNumberFormat="0" applyBorder="0" applyAlignment="0" applyProtection="0"/>
    <xf numFmtId="0" fontId="63" fillId="41" borderId="0" applyNumberFormat="0" applyBorder="0" applyAlignment="0" applyProtection="0"/>
    <xf numFmtId="0" fontId="62" fillId="39" borderId="0" applyNumberFormat="0" applyBorder="0" applyAlignment="0" applyProtection="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59" fillId="0" borderId="0"/>
    <xf numFmtId="0" fontId="58" fillId="0" borderId="0"/>
    <xf numFmtId="0" fontId="20" fillId="54" borderId="26" applyNumberFormat="0" applyFont="0" applyAlignment="0" applyProtection="0"/>
    <xf numFmtId="0" fontId="59" fillId="0" borderId="0"/>
    <xf numFmtId="0" fontId="59" fillId="0" borderId="0"/>
    <xf numFmtId="0" fontId="59" fillId="0" borderId="0"/>
    <xf numFmtId="0" fontId="79" fillId="0" borderId="0"/>
    <xf numFmtId="0" fontId="58" fillId="0" borderId="0"/>
    <xf numFmtId="0" fontId="20" fillId="0" borderId="0"/>
    <xf numFmtId="0" fontId="20" fillId="0" borderId="0"/>
    <xf numFmtId="0" fontId="20" fillId="0" borderId="0"/>
    <xf numFmtId="0" fontId="79" fillId="0" borderId="0"/>
    <xf numFmtId="0" fontId="20" fillId="0" borderId="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62" fillId="39"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58" fillId="0" borderId="0"/>
    <xf numFmtId="0" fontId="2" fillId="31" borderId="0" applyNumberFormat="0" applyBorder="0" applyAlignment="0" applyProtection="0"/>
    <xf numFmtId="0" fontId="20" fillId="0" borderId="0"/>
    <xf numFmtId="0" fontId="78" fillId="0" borderId="0" applyNumberFormat="0" applyFill="0" applyBorder="0" applyAlignment="0" applyProtection="0"/>
    <xf numFmtId="0" fontId="68" fillId="35" borderId="0" applyNumberFormat="0" applyBorder="0" applyAlignment="0" applyProtection="0"/>
    <xf numFmtId="0" fontId="67" fillId="0" borderId="0" applyNumberFormat="0" applyFill="0" applyBorder="0" applyAlignment="0" applyProtection="0"/>
    <xf numFmtId="0" fontId="62" fillId="34" borderId="0" applyNumberFormat="0" applyBorder="0" applyAlignment="0" applyProtection="0"/>
    <xf numFmtId="0" fontId="66" fillId="52" borderId="21" applyNumberFormat="0" applyAlignment="0" applyProtection="0"/>
    <xf numFmtId="0" fontId="64" fillId="34" borderId="0" applyNumberFormat="0" applyBorder="0" applyAlignment="0" applyProtection="0"/>
    <xf numFmtId="0" fontId="63" fillId="50" borderId="0" applyNumberFormat="0" applyBorder="0" applyAlignment="0" applyProtection="0"/>
    <xf numFmtId="0" fontId="63" fillId="44" borderId="0" applyNumberFormat="0" applyBorder="0" applyAlignment="0" applyProtection="0"/>
    <xf numFmtId="0" fontId="63" fillId="49"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9" fillId="0" borderId="0"/>
    <xf numFmtId="0" fontId="59" fillId="0" borderId="0"/>
    <xf numFmtId="0" fontId="59" fillId="0" borderId="0"/>
    <xf numFmtId="0" fontId="2" fillId="22" borderId="0" applyNumberFormat="0" applyBorder="0" applyAlignment="0" applyProtection="0"/>
    <xf numFmtId="0" fontId="59" fillId="0" borderId="0"/>
    <xf numFmtId="0" fontId="73" fillId="0" borderId="25" applyNumberFormat="0" applyFill="0" applyAlignment="0" applyProtection="0"/>
    <xf numFmtId="0" fontId="2" fillId="30" borderId="0" applyNumberFormat="0" applyBorder="0" applyAlignment="0" applyProtection="0"/>
    <xf numFmtId="0" fontId="2" fillId="0" borderId="0"/>
    <xf numFmtId="0" fontId="62" fillId="34" borderId="0" applyNumberFormat="0" applyBorder="0" applyAlignment="0" applyProtection="0"/>
    <xf numFmtId="0" fontId="62" fillId="36" borderId="0" applyNumberFormat="0" applyBorder="0" applyAlignment="0" applyProtection="0"/>
    <xf numFmtId="0" fontId="2" fillId="23" borderId="0" applyNumberFormat="0" applyBorder="0" applyAlignment="0" applyProtection="0"/>
    <xf numFmtId="0" fontId="58" fillId="0" borderId="0"/>
    <xf numFmtId="0" fontId="2" fillId="27" borderId="0" applyNumberFormat="0" applyBorder="0" applyAlignment="0" applyProtection="0"/>
    <xf numFmtId="0" fontId="59"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54" borderId="26" applyNumberFormat="0" applyFont="0" applyAlignment="0" applyProtection="0"/>
    <xf numFmtId="0" fontId="2" fillId="0" borderId="0"/>
    <xf numFmtId="0" fontId="75" fillId="51" borderId="27" applyNumberFormat="0" applyAlignment="0" applyProtection="0"/>
    <xf numFmtId="0" fontId="63" fillId="44" borderId="0" applyNumberFormat="0" applyBorder="0" applyAlignment="0" applyProtection="0"/>
    <xf numFmtId="0" fontId="62" fillId="36" borderId="0" applyNumberFormat="0" applyBorder="0" applyAlignment="0" applyProtection="0"/>
    <xf numFmtId="0" fontId="20" fillId="54" borderId="26" applyNumberFormat="0" applyFont="0" applyAlignment="0" applyProtection="0"/>
    <xf numFmtId="0" fontId="2" fillId="8" borderId="16" applyNumberFormat="0" applyFont="0" applyAlignment="0" applyProtection="0"/>
    <xf numFmtId="0" fontId="62" fillId="34" borderId="0" applyNumberFormat="0" applyBorder="0" applyAlignment="0" applyProtection="0"/>
    <xf numFmtId="0" fontId="20" fillId="0" borderId="0"/>
    <xf numFmtId="0" fontId="71" fillId="0" borderId="24" applyNumberFormat="0" applyFill="0" applyAlignment="0" applyProtection="0"/>
    <xf numFmtId="0" fontId="2" fillId="14" borderId="0" applyNumberFormat="0" applyBorder="0" applyAlignment="0" applyProtection="0"/>
    <xf numFmtId="0" fontId="2" fillId="30" borderId="0" applyNumberFormat="0" applyBorder="0" applyAlignment="0" applyProtection="0"/>
    <xf numFmtId="0" fontId="20" fillId="0" borderId="0"/>
    <xf numFmtId="0" fontId="64" fillId="34" borderId="0" applyNumberFormat="0" applyBorder="0" applyAlignment="0" applyProtection="0"/>
    <xf numFmtId="0" fontId="62" fillId="35"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64" fillId="34" borderId="0" applyNumberFormat="0" applyBorder="0" applyAlignment="0" applyProtection="0"/>
    <xf numFmtId="0" fontId="69" fillId="0" borderId="22" applyNumberFormat="0" applyFill="0" applyAlignment="0" applyProtection="0"/>
    <xf numFmtId="0" fontId="59" fillId="0" borderId="0"/>
    <xf numFmtId="0" fontId="2" fillId="26" borderId="0" applyNumberFormat="0" applyBorder="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5" fillId="51" borderId="27" applyNumberFormat="0" applyAlignment="0" applyProtection="0"/>
    <xf numFmtId="0" fontId="2" fillId="15"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70" fillId="0" borderId="23" applyNumberFormat="0" applyFill="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72" fillId="38" borderId="20" applyNumberFormat="0" applyAlignment="0" applyProtection="0"/>
    <xf numFmtId="0" fontId="62" fillId="39" borderId="0" applyNumberFormat="0" applyBorder="0" applyAlignment="0" applyProtection="0"/>
    <xf numFmtId="0" fontId="2" fillId="0" borderId="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77" fillId="0" borderId="28" applyNumberFormat="0" applyFill="0" applyAlignment="0" applyProtection="0"/>
    <xf numFmtId="0" fontId="71" fillId="0" borderId="24" applyNumberFormat="0" applyFill="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20" fillId="54" borderId="26" applyNumberFormat="0" applyFont="0" applyAlignment="0" applyProtection="0"/>
    <xf numFmtId="0" fontId="58" fillId="0" borderId="0"/>
    <xf numFmtId="0" fontId="20" fillId="0" borderId="0"/>
    <xf numFmtId="0" fontId="79" fillId="0" borderId="0"/>
    <xf numFmtId="0" fontId="59" fillId="0" borderId="0"/>
    <xf numFmtId="0" fontId="59" fillId="0" borderId="0"/>
    <xf numFmtId="0" fontId="59" fillId="0" borderId="0"/>
    <xf numFmtId="0" fontId="58" fillId="0" borderId="0"/>
    <xf numFmtId="0" fontId="59" fillId="0" borderId="0"/>
    <xf numFmtId="0" fontId="79" fillId="0" borderId="0"/>
    <xf numFmtId="0" fontId="20" fillId="0" borderId="0"/>
    <xf numFmtId="0" fontId="20" fillId="0" borderId="0"/>
    <xf numFmtId="0" fontId="59" fillId="0" borderId="0"/>
    <xf numFmtId="0" fontId="20" fillId="0" borderId="0"/>
    <xf numFmtId="0" fontId="59" fillId="0" borderId="0"/>
    <xf numFmtId="0" fontId="20" fillId="0" borderId="0"/>
    <xf numFmtId="0" fontId="20"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59" fillId="0" borderId="0"/>
    <xf numFmtId="0" fontId="59" fillId="0" borderId="0"/>
    <xf numFmtId="0" fontId="79" fillId="0" borderId="0"/>
    <xf numFmtId="0" fontId="20" fillId="0" borderId="0"/>
    <xf numFmtId="0" fontId="20" fillId="0" borderId="0"/>
    <xf numFmtId="0" fontId="20" fillId="0" borderId="0"/>
    <xf numFmtId="0" fontId="20" fillId="0" borderId="0"/>
    <xf numFmtId="0" fontId="59" fillId="0" borderId="0"/>
    <xf numFmtId="0" fontId="79" fillId="0" borderId="0"/>
    <xf numFmtId="0" fontId="59" fillId="0" borderId="0"/>
    <xf numFmtId="0" fontId="20" fillId="0" borderId="0"/>
    <xf numFmtId="0" fontId="79" fillId="0" borderId="0"/>
    <xf numFmtId="0" fontId="59" fillId="0" borderId="0"/>
    <xf numFmtId="0" fontId="59" fillId="0" borderId="0"/>
    <xf numFmtId="0" fontId="20" fillId="0" borderId="0"/>
    <xf numFmtId="0" fontId="59" fillId="0" borderId="0"/>
    <xf numFmtId="0" fontId="20" fillId="0" borderId="0"/>
    <xf numFmtId="0" fontId="58" fillId="0" borderId="0"/>
    <xf numFmtId="0" fontId="20" fillId="0" borderId="0"/>
    <xf numFmtId="0" fontId="20" fillId="0" borderId="0"/>
    <xf numFmtId="0" fontId="59" fillId="0" borderId="0"/>
    <xf numFmtId="0" fontId="59" fillId="0" borderId="0"/>
    <xf numFmtId="0" fontId="20" fillId="54" borderId="26" applyNumberFormat="0" applyFont="0" applyAlignment="0" applyProtection="0"/>
    <xf numFmtId="0" fontId="20" fillId="0" borderId="0"/>
    <xf numFmtId="0" fontId="20" fillId="54" borderId="26" applyNumberFormat="0" applyFont="0" applyAlignment="0" applyProtection="0"/>
    <xf numFmtId="0" fontId="59"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79" fillId="0" borderId="0"/>
    <xf numFmtId="0" fontId="59" fillId="0" borderId="0"/>
    <xf numFmtId="0" fontId="59" fillId="0" borderId="0"/>
    <xf numFmtId="0" fontId="59" fillId="0" borderId="0"/>
    <xf numFmtId="0" fontId="20" fillId="54" borderId="26" applyNumberFormat="0" applyFont="0" applyAlignment="0" applyProtection="0"/>
    <xf numFmtId="0" fontId="20" fillId="0" borderId="0"/>
    <xf numFmtId="0" fontId="20" fillId="0" borderId="0"/>
    <xf numFmtId="0" fontId="59" fillId="0" borderId="0"/>
    <xf numFmtId="0" fontId="79" fillId="0" borderId="0"/>
    <xf numFmtId="0" fontId="59" fillId="0" borderId="0"/>
    <xf numFmtId="0" fontId="20" fillId="0" borderId="0"/>
    <xf numFmtId="0" fontId="58" fillId="0" borderId="0"/>
    <xf numFmtId="0" fontId="20" fillId="0" borderId="0"/>
    <xf numFmtId="0" fontId="79" fillId="0" borderId="0"/>
    <xf numFmtId="0" fontId="58" fillId="0" borderId="0"/>
    <xf numFmtId="0" fontId="20" fillId="0" borderId="0"/>
    <xf numFmtId="0" fontId="20" fillId="0" borderId="0"/>
    <xf numFmtId="0" fontId="20" fillId="0" borderId="0"/>
    <xf numFmtId="0" fontId="20" fillId="54" borderId="26" applyNumberFormat="0" applyFont="0" applyAlignment="0" applyProtection="0"/>
    <xf numFmtId="0" fontId="59" fillId="0" borderId="0"/>
    <xf numFmtId="0" fontId="79" fillId="0" borderId="0"/>
    <xf numFmtId="0" fontId="59" fillId="0" borderId="0"/>
    <xf numFmtId="0" fontId="79" fillId="0" borderId="0"/>
    <xf numFmtId="0" fontId="20" fillId="0" borderId="0"/>
    <xf numFmtId="0" fontId="20" fillId="0" borderId="0"/>
    <xf numFmtId="0" fontId="20" fillId="0" borderId="0"/>
    <xf numFmtId="0" fontId="79" fillId="0" borderId="0"/>
    <xf numFmtId="0" fontId="59" fillId="0" borderId="0"/>
    <xf numFmtId="0" fontId="20" fillId="0" borderId="0"/>
    <xf numFmtId="0" fontId="20" fillId="54" borderId="26" applyNumberFormat="0" applyFont="0" applyAlignment="0" applyProtection="0"/>
    <xf numFmtId="0" fontId="79" fillId="0" borderId="0"/>
    <xf numFmtId="0" fontId="58" fillId="0" borderId="0"/>
    <xf numFmtId="0" fontId="59" fillId="0" borderId="0"/>
    <xf numFmtId="0" fontId="59" fillId="0" borderId="0"/>
    <xf numFmtId="0" fontId="20" fillId="0" borderId="0"/>
    <xf numFmtId="0" fontId="59" fillId="0" borderId="0"/>
    <xf numFmtId="0" fontId="20" fillId="54" borderId="26" applyNumberFormat="0" applyFont="0" applyAlignment="0" applyProtection="0"/>
    <xf numFmtId="0" fontId="20" fillId="0" borderId="0"/>
    <xf numFmtId="0" fontId="58" fillId="0" borderId="0"/>
    <xf numFmtId="0" fontId="59" fillId="0" borderId="0"/>
    <xf numFmtId="0" fontId="59" fillId="0" borderId="0"/>
    <xf numFmtId="0" fontId="59" fillId="0" borderId="0"/>
    <xf numFmtId="0" fontId="59" fillId="0" borderId="0"/>
    <xf numFmtId="0" fontId="20" fillId="0" borderId="0"/>
    <xf numFmtId="0" fontId="59" fillId="0" borderId="0"/>
    <xf numFmtId="0" fontId="79" fillId="0" borderId="0"/>
    <xf numFmtId="0" fontId="20" fillId="0" borderId="0"/>
    <xf numFmtId="0" fontId="20" fillId="0" borderId="0"/>
    <xf numFmtId="0" fontId="20" fillId="0" borderId="0"/>
    <xf numFmtId="0" fontId="20" fillId="54" borderId="26" applyNumberFormat="0" applyFont="0" applyAlignment="0" applyProtection="0"/>
    <xf numFmtId="0" fontId="20" fillId="0" borderId="0"/>
    <xf numFmtId="0" fontId="79" fillId="0" borderId="0"/>
    <xf numFmtId="0" fontId="20" fillId="54" borderId="26" applyNumberFormat="0" applyFont="0" applyAlignment="0" applyProtection="0"/>
    <xf numFmtId="0" fontId="58" fillId="0" borderId="0"/>
    <xf numFmtId="0" fontId="59" fillId="0" borderId="0"/>
    <xf numFmtId="0" fontId="59" fillId="0" borderId="0"/>
    <xf numFmtId="0" fontId="20" fillId="0" borderId="0"/>
    <xf numFmtId="0" fontId="20" fillId="0" borderId="0"/>
    <xf numFmtId="0" fontId="59" fillId="0" borderId="0"/>
    <xf numFmtId="0" fontId="79" fillId="0" borderId="0"/>
    <xf numFmtId="0" fontId="20" fillId="0" borderId="0"/>
    <xf numFmtId="0" fontId="20" fillId="54" borderId="26" applyNumberFormat="0" applyFont="0" applyAlignment="0" applyProtection="0"/>
    <xf numFmtId="0" fontId="20" fillId="0" borderId="0"/>
    <xf numFmtId="0" fontId="20" fillId="0" borderId="0"/>
    <xf numFmtId="0" fontId="20" fillId="54" borderId="26" applyNumberFormat="0" applyFont="0" applyAlignment="0" applyProtection="0"/>
    <xf numFmtId="0" fontId="20" fillId="0" borderId="0"/>
    <xf numFmtId="0" fontId="79" fillId="0" borderId="0"/>
    <xf numFmtId="0" fontId="20" fillId="0" borderId="0"/>
    <xf numFmtId="0" fontId="20" fillId="0" borderId="0"/>
    <xf numFmtId="0" fontId="20" fillId="0" borderId="0"/>
    <xf numFmtId="0" fontId="20" fillId="0" borderId="0"/>
    <xf numFmtId="0" fontId="20" fillId="54" borderId="26" applyNumberFormat="0" applyFont="0" applyAlignment="0" applyProtection="0"/>
    <xf numFmtId="0" fontId="20" fillId="0" borderId="0"/>
    <xf numFmtId="0" fontId="59" fillId="0" borderId="0"/>
    <xf numFmtId="0" fontId="20" fillId="54" borderId="26" applyNumberFormat="0" applyFont="0" applyAlignment="0" applyProtection="0"/>
    <xf numFmtId="0" fontId="59" fillId="0" borderId="0"/>
    <xf numFmtId="0" fontId="20" fillId="0" borderId="0"/>
    <xf numFmtId="0" fontId="59" fillId="0" borderId="0"/>
    <xf numFmtId="0" fontId="59" fillId="0" borderId="0"/>
    <xf numFmtId="0" fontId="59" fillId="0" borderId="0"/>
    <xf numFmtId="0" fontId="20" fillId="0" borderId="0"/>
    <xf numFmtId="0" fontId="20" fillId="0" borderId="0"/>
    <xf numFmtId="0" fontId="79" fillId="0" borderId="0"/>
    <xf numFmtId="0" fontId="20" fillId="0" borderId="0"/>
    <xf numFmtId="0" fontId="58" fillId="0" borderId="0"/>
    <xf numFmtId="0" fontId="79" fillId="0" borderId="0"/>
    <xf numFmtId="0" fontId="20" fillId="0" borderId="0"/>
    <xf numFmtId="0" fontId="20" fillId="54" borderId="26" applyNumberFormat="0" applyFont="0" applyAlignment="0" applyProtection="0"/>
    <xf numFmtId="0" fontId="59" fillId="0" borderId="0"/>
    <xf numFmtId="0" fontId="59" fillId="0" borderId="0"/>
    <xf numFmtId="0" fontId="58" fillId="0" borderId="0"/>
    <xf numFmtId="0" fontId="79" fillId="0" borderId="0"/>
    <xf numFmtId="0" fontId="20" fillId="0" borderId="0"/>
    <xf numFmtId="0" fontId="20" fillId="0" borderId="0"/>
    <xf numFmtId="0" fontId="20" fillId="54" borderId="26" applyNumberFormat="0" applyFont="0" applyAlignment="0" applyProtection="0"/>
    <xf numFmtId="0" fontId="59" fillId="0" borderId="0"/>
    <xf numFmtId="0" fontId="59" fillId="0" borderId="0"/>
    <xf numFmtId="0" fontId="59" fillId="0" borderId="0"/>
    <xf numFmtId="0" fontId="20" fillId="0" borderId="0"/>
    <xf numFmtId="0" fontId="59" fillId="0" borderId="0"/>
    <xf numFmtId="0" fontId="59" fillId="0" borderId="0"/>
    <xf numFmtId="0" fontId="58" fillId="0" borderId="0"/>
    <xf numFmtId="0" fontId="59" fillId="0" borderId="0"/>
    <xf numFmtId="0" fontId="79" fillId="0" borderId="0"/>
    <xf numFmtId="0" fontId="59" fillId="0" borderId="0"/>
    <xf numFmtId="0" fontId="20" fillId="54" borderId="26" applyNumberFormat="0" applyFont="0" applyAlignment="0" applyProtection="0"/>
    <xf numFmtId="0" fontId="20" fillId="0" borderId="0"/>
    <xf numFmtId="0" fontId="20" fillId="0" borderId="0"/>
    <xf numFmtId="0" fontId="20" fillId="0" borderId="0"/>
    <xf numFmtId="0" fontId="59" fillId="0" borderId="0"/>
    <xf numFmtId="0" fontId="20" fillId="54" borderId="26" applyNumberFormat="0" applyFont="0" applyAlignment="0" applyProtection="0"/>
    <xf numFmtId="0" fontId="20" fillId="54" borderId="26" applyNumberFormat="0" applyFont="0" applyAlignment="0" applyProtection="0"/>
    <xf numFmtId="0" fontId="20" fillId="0" borderId="0"/>
    <xf numFmtId="0" fontId="20" fillId="0" borderId="0"/>
    <xf numFmtId="0" fontId="20" fillId="54" borderId="26" applyNumberFormat="0" applyFont="0" applyAlignment="0" applyProtection="0"/>
    <xf numFmtId="0" fontId="79" fillId="0" borderId="0"/>
    <xf numFmtId="0" fontId="20" fillId="54" borderId="26" applyNumberFormat="0" applyFont="0" applyAlignment="0" applyProtection="0"/>
    <xf numFmtId="0" fontId="59" fillId="0" borderId="0"/>
    <xf numFmtId="0" fontId="20" fillId="0" borderId="0"/>
    <xf numFmtId="0" fontId="59" fillId="0" borderId="0"/>
    <xf numFmtId="0" fontId="20" fillId="0" borderId="0"/>
    <xf numFmtId="0" fontId="20" fillId="0" borderId="0"/>
    <xf numFmtId="0" fontId="79" fillId="0" borderId="0"/>
    <xf numFmtId="0" fontId="59" fillId="0" borderId="0"/>
    <xf numFmtId="0" fontId="59"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59" fillId="0" borderId="0"/>
    <xf numFmtId="0" fontId="79" fillId="0" borderId="0"/>
    <xf numFmtId="0" fontId="59" fillId="0" borderId="0"/>
    <xf numFmtId="0" fontId="79" fillId="0" borderId="0"/>
    <xf numFmtId="0" fontId="20" fillId="0" borderId="0"/>
    <xf numFmtId="0" fontId="58" fillId="0" borderId="0"/>
    <xf numFmtId="0" fontId="20" fillId="0" borderId="0"/>
    <xf numFmtId="0" fontId="79" fillId="0" borderId="0"/>
    <xf numFmtId="0" fontId="20" fillId="0" borderId="0"/>
    <xf numFmtId="0" fontId="59" fillId="0" borderId="0"/>
    <xf numFmtId="0" fontId="20" fillId="0" borderId="0"/>
    <xf numFmtId="0" fontId="20" fillId="0" borderId="0"/>
    <xf numFmtId="0" fontId="59" fillId="0" borderId="0"/>
    <xf numFmtId="0" fontId="79" fillId="0" borderId="0"/>
    <xf numFmtId="0" fontId="20" fillId="0" borderId="0"/>
    <xf numFmtId="0" fontId="79" fillId="0" borderId="0"/>
    <xf numFmtId="0" fontId="20" fillId="0" borderId="0"/>
    <xf numFmtId="0" fontId="60" fillId="0" borderId="0"/>
    <xf numFmtId="0" fontId="58" fillId="0" borderId="0"/>
    <xf numFmtId="0" fontId="58" fillId="0" borderId="0"/>
    <xf numFmtId="0" fontId="59" fillId="0" borderId="0"/>
    <xf numFmtId="0" fontId="59" fillId="0" borderId="0"/>
    <xf numFmtId="0" fontId="20" fillId="0" borderId="0"/>
    <xf numFmtId="0" fontId="59" fillId="0" borderId="0"/>
    <xf numFmtId="0" fontId="58" fillId="0" borderId="0"/>
    <xf numFmtId="0" fontId="59" fillId="0" borderId="0"/>
    <xf numFmtId="0" fontId="59" fillId="0" borderId="0"/>
    <xf numFmtId="0" fontId="59" fillId="0" borderId="0"/>
    <xf numFmtId="0" fontId="59" fillId="0" borderId="0"/>
    <xf numFmtId="0" fontId="59" fillId="0" borderId="0"/>
    <xf numFmtId="0" fontId="65" fillId="51" borderId="20" applyNumberFormat="0" applyAlignment="0" applyProtection="0"/>
    <xf numFmtId="0" fontId="62" fillId="40" borderId="0" applyNumberFormat="0" applyBorder="0" applyAlignment="0" applyProtection="0"/>
    <xf numFmtId="0" fontId="63" fillId="45" borderId="0" applyNumberFormat="0" applyBorder="0" applyAlignment="0" applyProtection="0"/>
    <xf numFmtId="0" fontId="62" fillId="36" borderId="0" applyNumberFormat="0" applyBorder="0" applyAlignment="0" applyProtection="0"/>
    <xf numFmtId="0" fontId="63" fillId="44" borderId="0" applyNumberFormat="0" applyBorder="0" applyAlignment="0" applyProtection="0"/>
    <xf numFmtId="0" fontId="71" fillId="0" borderId="0" applyNumberForma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2" fillId="34" borderId="0" applyNumberFormat="0" applyBorder="0" applyAlignment="0" applyProtection="0"/>
    <xf numFmtId="0" fontId="62" fillId="40" borderId="0" applyNumberFormat="0" applyBorder="0" applyAlignment="0" applyProtection="0"/>
    <xf numFmtId="0" fontId="62" fillId="42" borderId="0" applyNumberFormat="0" applyBorder="0" applyAlignment="0" applyProtection="0"/>
    <xf numFmtId="0" fontId="73" fillId="0" borderId="25" applyNumberFormat="0" applyFill="0" applyAlignment="0" applyProtection="0"/>
    <xf numFmtId="0" fontId="76" fillId="0" borderId="0" applyNumberFormat="0" applyFill="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3" fillId="40" borderId="0" applyNumberFormat="0" applyBorder="0" applyAlignment="0" applyProtection="0"/>
    <xf numFmtId="0" fontId="76" fillId="0" borderId="0" applyNumberFormat="0" applyFill="0" applyBorder="0" applyAlignment="0" applyProtection="0"/>
    <xf numFmtId="0" fontId="63" fillId="4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63" fillId="48" borderId="0" applyNumberFormat="0" applyBorder="0" applyAlignment="0" applyProtection="0"/>
    <xf numFmtId="0" fontId="63" fillId="45" borderId="0" applyNumberFormat="0" applyBorder="0" applyAlignment="0" applyProtection="0"/>
    <xf numFmtId="0" fontId="62" fillId="33" borderId="0" applyNumberFormat="0" applyBorder="0" applyAlignment="0" applyProtection="0"/>
    <xf numFmtId="0" fontId="69" fillId="0" borderId="22" applyNumberFormat="0" applyFill="0" applyAlignment="0" applyProtection="0"/>
    <xf numFmtId="0" fontId="74" fillId="53" borderId="0" applyNumberFormat="0" applyBorder="0" applyAlignment="0" applyProtection="0"/>
    <xf numFmtId="0" fontId="76" fillId="0" borderId="0" applyNumberFormat="0" applyFill="0" applyBorder="0" applyAlignment="0" applyProtection="0"/>
    <xf numFmtId="0" fontId="77" fillId="0" borderId="28" applyNumberFormat="0" applyFill="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5" fillId="51" borderId="27" applyNumberFormat="0" applyAlignment="0" applyProtection="0"/>
    <xf numFmtId="0" fontId="63" fillId="49"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75" fillId="51" borderId="27" applyNumberFormat="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67" fillId="0" borderId="0" applyNumberFormat="0" applyFill="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63" fillId="47" borderId="0" applyNumberFormat="0" applyBorder="0" applyAlignment="0" applyProtection="0"/>
    <xf numFmtId="0" fontId="74" fillId="53" borderId="0" applyNumberFormat="0" applyBorder="0" applyAlignment="0" applyProtection="0"/>
    <xf numFmtId="0" fontId="2" fillId="0" borderId="0"/>
    <xf numFmtId="0" fontId="20" fillId="54" borderId="26" applyNumberFormat="0" applyFont="0" applyAlignment="0" applyProtection="0"/>
    <xf numFmtId="0" fontId="63" fillId="4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68" fillId="3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63" fillId="45" borderId="0" applyNumberFormat="0" applyBorder="0" applyAlignment="0" applyProtection="0"/>
    <xf numFmtId="0" fontId="58" fillId="0" borderId="0"/>
    <xf numFmtId="0" fontId="59" fillId="0" borderId="0"/>
    <xf numFmtId="0" fontId="59" fillId="0" borderId="0"/>
    <xf numFmtId="0" fontId="72" fillId="38" borderId="20" applyNumberFormat="0" applyAlignment="0" applyProtection="0"/>
    <xf numFmtId="0" fontId="62" fillId="33" borderId="0" applyNumberFormat="0" applyBorder="0" applyAlignment="0" applyProtection="0"/>
    <xf numFmtId="0" fontId="72" fillId="38" borderId="20" applyNumberFormat="0" applyAlignment="0" applyProtection="0"/>
    <xf numFmtId="0" fontId="63" fillId="46" borderId="0" applyNumberFormat="0" applyBorder="0" applyAlignment="0" applyProtection="0"/>
    <xf numFmtId="0" fontId="79" fillId="0" borderId="0"/>
    <xf numFmtId="0" fontId="62" fillId="40" borderId="0" applyNumberFormat="0" applyBorder="0" applyAlignment="0" applyProtection="0"/>
    <xf numFmtId="0" fontId="63" fillId="45" borderId="0" applyNumberFormat="0" applyBorder="0" applyAlignment="0" applyProtection="0"/>
    <xf numFmtId="0" fontId="62" fillId="36"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77" fillId="0" borderId="28" applyNumberFormat="0" applyFill="0" applyAlignment="0" applyProtection="0"/>
    <xf numFmtId="0" fontId="78" fillId="0" borderId="0" applyNumberFormat="0" applyFill="0" applyBorder="0" applyAlignment="0" applyProtection="0"/>
    <xf numFmtId="0" fontId="62" fillId="37" borderId="0" applyNumberFormat="0" applyBorder="0" applyAlignment="0" applyProtection="0"/>
    <xf numFmtId="0" fontId="62" fillId="39" borderId="0" applyNumberFormat="0" applyBorder="0" applyAlignment="0" applyProtection="0"/>
    <xf numFmtId="0" fontId="63" fillId="46" borderId="0" applyNumberFormat="0" applyBorder="0" applyAlignment="0" applyProtection="0"/>
    <xf numFmtId="0" fontId="65" fillId="51" borderId="20" applyNumberFormat="0" applyAlignment="0" applyProtection="0"/>
    <xf numFmtId="0" fontId="62" fillId="38" borderId="0" applyNumberFormat="0" applyBorder="0" applyAlignment="0" applyProtection="0"/>
    <xf numFmtId="0" fontId="63" fillId="44" borderId="0" applyNumberFormat="0" applyBorder="0" applyAlignment="0" applyProtection="0"/>
    <xf numFmtId="0" fontId="63" fillId="48" borderId="0" applyNumberFormat="0" applyBorder="0" applyAlignment="0" applyProtection="0"/>
    <xf numFmtId="0" fontId="63" fillId="40" borderId="0" applyNumberFormat="0" applyBorder="0" applyAlignment="0" applyProtection="0"/>
    <xf numFmtId="0" fontId="63" fillId="43" borderId="0" applyNumberFormat="0" applyBorder="0" applyAlignment="0" applyProtection="0"/>
    <xf numFmtId="0" fontId="66" fillId="52" borderId="21" applyNumberFormat="0" applyAlignment="0" applyProtection="0"/>
    <xf numFmtId="0" fontId="62" fillId="41" borderId="0" applyNumberFormat="0" applyBorder="0" applyAlignment="0" applyProtection="0"/>
    <xf numFmtId="0" fontId="62" fillId="36" borderId="0" applyNumberFormat="0" applyBorder="0" applyAlignment="0" applyProtection="0"/>
    <xf numFmtId="0" fontId="70" fillId="0" borderId="23" applyNumberFormat="0" applyFill="0" applyAlignment="0" applyProtection="0"/>
    <xf numFmtId="0" fontId="63" fillId="40" borderId="0" applyNumberFormat="0" applyBorder="0" applyAlignment="0" applyProtection="0"/>
    <xf numFmtId="0" fontId="62" fillId="35" borderId="0" applyNumberFormat="0" applyBorder="0" applyAlignment="0" applyProtection="0"/>
    <xf numFmtId="0" fontId="62" fillId="39" borderId="0" applyNumberFormat="0" applyBorder="0" applyAlignment="0" applyProtection="0"/>
    <xf numFmtId="0" fontId="71" fillId="0" borderId="0" applyNumberFormat="0" applyFill="0" applyBorder="0" applyAlignment="0" applyProtection="0"/>
    <xf numFmtId="0" fontId="20" fillId="0" borderId="0"/>
    <xf numFmtId="0" fontId="62" fillId="42" borderId="0" applyNumberFormat="0" applyBorder="0" applyAlignment="0" applyProtection="0"/>
    <xf numFmtId="0" fontId="63" fillId="50" borderId="0" applyNumberFormat="0" applyBorder="0" applyAlignment="0" applyProtection="0"/>
    <xf numFmtId="0" fontId="63" fillId="44" borderId="0" applyNumberFormat="0" applyBorder="0" applyAlignment="0" applyProtection="0"/>
    <xf numFmtId="0" fontId="62" fillId="39" borderId="0" applyNumberFormat="0" applyBorder="0" applyAlignment="0" applyProtection="0"/>
    <xf numFmtId="0" fontId="62" fillId="35" borderId="0" applyNumberFormat="0" applyBorder="0" applyAlignment="0" applyProtection="0"/>
    <xf numFmtId="0" fontId="71" fillId="0" borderId="24" applyNumberFormat="0" applyFill="0" applyAlignment="0" applyProtection="0"/>
    <xf numFmtId="0" fontId="62" fillId="36" borderId="0" applyNumberFormat="0" applyBorder="0" applyAlignment="0" applyProtection="0"/>
    <xf numFmtId="0" fontId="68" fillId="35"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8" borderId="0" applyNumberFormat="0" applyBorder="0" applyAlignment="0" applyProtection="0"/>
    <xf numFmtId="0" fontId="62" fillId="41" borderId="0" applyNumberFormat="0" applyBorder="0" applyAlignment="0" applyProtection="0"/>
    <xf numFmtId="0" fontId="63" fillId="47" borderId="0" applyNumberFormat="0" applyBorder="0" applyAlignment="0" applyProtection="0"/>
    <xf numFmtId="0" fontId="62" fillId="33" borderId="0" applyNumberFormat="0" applyBorder="0" applyAlignment="0" applyProtection="0"/>
    <xf numFmtId="0" fontId="63" fillId="41" borderId="0" applyNumberFormat="0" applyBorder="0" applyAlignment="0" applyProtection="0"/>
    <xf numFmtId="0" fontId="62" fillId="37" borderId="0" applyNumberFormat="0" applyBorder="0" applyAlignment="0" applyProtection="0"/>
    <xf numFmtId="0" fontId="69" fillId="0" borderId="22" applyNumberFormat="0" applyFill="0" applyAlignment="0" applyProtection="0"/>
    <xf numFmtId="0" fontId="62" fillId="36" borderId="0" applyNumberFormat="0" applyBorder="0" applyAlignment="0" applyProtection="0"/>
    <xf numFmtId="0" fontId="62" fillId="42" borderId="0" applyNumberFormat="0" applyBorder="0" applyAlignment="0" applyProtection="0"/>
    <xf numFmtId="0" fontId="62" fillId="34" borderId="0" applyNumberFormat="0" applyBorder="0" applyAlignment="0" applyProtection="0"/>
    <xf numFmtId="0" fontId="63" fillId="44" borderId="0" applyNumberFormat="0" applyBorder="0" applyAlignment="0" applyProtection="0"/>
    <xf numFmtId="0" fontId="63" fillId="47" borderId="0" applyNumberFormat="0" applyBorder="0" applyAlignment="0" applyProtection="0"/>
    <xf numFmtId="0" fontId="62" fillId="40" borderId="0" applyNumberFormat="0" applyBorder="0" applyAlignment="0" applyProtection="0"/>
    <xf numFmtId="0" fontId="63" fillId="44" borderId="0" applyNumberFormat="0" applyBorder="0" applyAlignment="0" applyProtection="0"/>
    <xf numFmtId="0" fontId="65" fillId="51" borderId="20" applyNumberFormat="0" applyAlignment="0" applyProtection="0"/>
    <xf numFmtId="0" fontId="63" fillId="41" borderId="0" applyNumberFormat="0" applyBorder="0" applyAlignment="0" applyProtection="0"/>
    <xf numFmtId="0" fontId="67" fillId="0" borderId="0" applyNumberFormat="0" applyFill="0" applyBorder="0" applyAlignment="0" applyProtection="0"/>
    <xf numFmtId="0" fontId="69" fillId="0" borderId="22" applyNumberFormat="0" applyFill="0" applyAlignment="0" applyProtection="0"/>
    <xf numFmtId="0" fontId="66" fillId="52" borderId="21" applyNumberFormat="0" applyAlignment="0" applyProtection="0"/>
    <xf numFmtId="0" fontId="63" fillId="45" borderId="0" applyNumberFormat="0" applyBorder="0" applyAlignment="0" applyProtection="0"/>
    <xf numFmtId="0" fontId="62" fillId="39" borderId="0" applyNumberFormat="0" applyBorder="0" applyAlignment="0" applyProtection="0"/>
    <xf numFmtId="0" fontId="62" fillId="38" borderId="0" applyNumberFormat="0" applyBorder="0" applyAlignment="0" applyProtection="0"/>
    <xf numFmtId="0" fontId="78" fillId="0" borderId="0" applyNumberFormat="0" applyFill="0" applyBorder="0" applyAlignment="0" applyProtection="0"/>
    <xf numFmtId="0" fontId="20" fillId="0" borderId="0"/>
    <xf numFmtId="0" fontId="76" fillId="0" borderId="0" applyNumberFormat="0" applyFill="0" applyBorder="0" applyAlignment="0" applyProtection="0"/>
    <xf numFmtId="0" fontId="20" fillId="54" borderId="26" applyNumberFormat="0" applyFont="0" applyAlignment="0" applyProtection="0"/>
    <xf numFmtId="0" fontId="59" fillId="0" borderId="0"/>
    <xf numFmtId="0" fontId="71" fillId="0" borderId="0" applyNumberFormat="0" applyFill="0" applyBorder="0" applyAlignment="0" applyProtection="0"/>
    <xf numFmtId="0" fontId="73" fillId="0" borderId="25" applyNumberFormat="0" applyFill="0" applyAlignment="0" applyProtection="0"/>
    <xf numFmtId="0" fontId="70" fillId="0" borderId="23" applyNumberFormat="0" applyFill="0" applyAlignment="0" applyProtection="0"/>
    <xf numFmtId="0" fontId="71" fillId="0" borderId="0" applyNumberFormat="0" applyFill="0" applyBorder="0" applyAlignment="0" applyProtection="0"/>
    <xf numFmtId="0" fontId="68" fillId="35" borderId="0" applyNumberFormat="0" applyBorder="0" applyAlignment="0" applyProtection="0"/>
    <xf numFmtId="0" fontId="70" fillId="0" borderId="23" applyNumberFormat="0" applyFill="0" applyAlignment="0" applyProtection="0"/>
    <xf numFmtId="0" fontId="62"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4" fillId="34" borderId="0" applyNumberFormat="0" applyBorder="0" applyAlignment="0" applyProtection="0"/>
    <xf numFmtId="0" fontId="65" fillId="51" borderId="20" applyNumberFormat="0" applyAlignment="0" applyProtection="0"/>
    <xf numFmtId="0" fontId="66" fillId="52" borderId="21" applyNumberFormat="0" applyAlignment="0" applyProtection="0"/>
    <xf numFmtId="0" fontId="62" fillId="34" borderId="0" applyNumberFormat="0" applyBorder="0" applyAlignment="0" applyProtection="0"/>
    <xf numFmtId="0" fontId="62" fillId="33" borderId="0" applyNumberFormat="0" applyBorder="0" applyAlignment="0" applyProtection="0"/>
    <xf numFmtId="0" fontId="67" fillId="0" borderId="0" applyNumberFormat="0" applyFill="0" applyBorder="0" applyAlignment="0" applyProtection="0"/>
    <xf numFmtId="0" fontId="68" fillId="35" borderId="0" applyNumberFormat="0" applyBorder="0" applyAlignment="0" applyProtection="0"/>
    <xf numFmtId="0" fontId="69" fillId="0" borderId="22" applyNumberFormat="0" applyFill="0" applyAlignment="0" applyProtection="0"/>
    <xf numFmtId="0" fontId="70" fillId="0" borderId="23" applyNumberFormat="0" applyFill="0" applyAlignment="0" applyProtection="0"/>
    <xf numFmtId="0" fontId="71" fillId="0" borderId="24" applyNumberFormat="0" applyFill="0" applyAlignment="0" applyProtection="0"/>
    <xf numFmtId="0" fontId="71" fillId="0" borderId="0" applyNumberFormat="0" applyFill="0" applyBorder="0" applyAlignment="0" applyProtection="0"/>
    <xf numFmtId="0" fontId="72" fillId="38" borderId="20" applyNumberFormat="0" applyAlignment="0" applyProtection="0"/>
    <xf numFmtId="0" fontId="73" fillId="0" borderId="25" applyNumberFormat="0" applyFill="0" applyAlignment="0" applyProtection="0"/>
    <xf numFmtId="0" fontId="74" fillId="53" borderId="0" applyNumberFormat="0" applyBorder="0" applyAlignment="0" applyProtection="0"/>
    <xf numFmtId="0" fontId="20" fillId="54" borderId="26" applyNumberFormat="0" applyFont="0" applyAlignment="0" applyProtection="0"/>
    <xf numFmtId="0" fontId="75" fillId="51" borderId="27" applyNumberFormat="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0" applyNumberFormat="0" applyFill="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4" fillId="34" borderId="0" applyNumberFormat="0" applyBorder="0" applyAlignment="0" applyProtection="0"/>
    <xf numFmtId="0" fontId="65" fillId="51" borderId="20" applyNumberFormat="0" applyAlignment="0" applyProtection="0"/>
    <xf numFmtId="0" fontId="66" fillId="52" borderId="21" applyNumberFormat="0" applyAlignment="0" applyProtection="0"/>
    <xf numFmtId="0" fontId="2" fillId="10" borderId="0" applyNumberFormat="0" applyBorder="0" applyAlignment="0" applyProtection="0"/>
    <xf numFmtId="0" fontId="67" fillId="0" borderId="0" applyNumberFormat="0" applyFill="0" applyBorder="0" applyAlignment="0" applyProtection="0"/>
    <xf numFmtId="0" fontId="68" fillId="35" borderId="0" applyNumberFormat="0" applyBorder="0" applyAlignment="0" applyProtection="0"/>
    <xf numFmtId="0" fontId="69" fillId="0" borderId="22" applyNumberFormat="0" applyFill="0" applyAlignment="0" applyProtection="0"/>
    <xf numFmtId="0" fontId="70" fillId="0" borderId="23" applyNumberFormat="0" applyFill="0" applyAlignment="0" applyProtection="0"/>
    <xf numFmtId="0" fontId="71" fillId="0" borderId="24" applyNumberFormat="0" applyFill="0" applyAlignment="0" applyProtection="0"/>
    <xf numFmtId="0" fontId="71" fillId="0" borderId="0" applyNumberFormat="0" applyFill="0" applyBorder="0" applyAlignment="0" applyProtection="0"/>
    <xf numFmtId="0" fontId="72" fillId="38" borderId="20" applyNumberFormat="0" applyAlignment="0" applyProtection="0"/>
    <xf numFmtId="0" fontId="73" fillId="0" borderId="25" applyNumberFormat="0" applyFill="0" applyAlignment="0" applyProtection="0"/>
    <xf numFmtId="0" fontId="74" fillId="53" borderId="0" applyNumberFormat="0" applyBorder="0" applyAlignment="0" applyProtection="0"/>
    <xf numFmtId="0" fontId="20" fillId="54" borderId="26" applyNumberFormat="0" applyFont="0" applyAlignment="0" applyProtection="0"/>
    <xf numFmtId="0" fontId="75" fillId="51" borderId="27" applyNumberFormat="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0" applyNumberFormat="0" applyFill="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2" fillId="10"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2" fillId="1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2" fillId="1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2" fillId="18" borderId="0" applyNumberFormat="0" applyBorder="0" applyAlignment="0" applyProtection="0"/>
    <xf numFmtId="0" fontId="64"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18"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22"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42"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2"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6" borderId="0" applyNumberFormat="0" applyBorder="0" applyAlignment="0" applyProtection="0"/>
    <xf numFmtId="0" fontId="62" fillId="4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2" fillId="31"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2" fillId="2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2" fillId="30" borderId="0" applyNumberFormat="0" applyBorder="0" applyAlignment="0" applyProtection="0"/>
    <xf numFmtId="0" fontId="62" fillId="42"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 fillId="30"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 fillId="11"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2" fillId="11"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2" fillId="15" borderId="0" applyNumberFormat="0" applyBorder="0" applyAlignment="0" applyProtection="0"/>
    <xf numFmtId="0" fontId="63" fillId="4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2" fillId="1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2" fillId="19"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2" fillId="3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2" fillId="19"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2" fillId="23"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3"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2" fillId="27"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2" fillId="3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5" fillId="51" borderId="20" applyNumberFormat="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2" fillId="3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2" fillId="27" borderId="0" applyNumberFormat="0" applyBorder="0" applyAlignment="0" applyProtection="0"/>
    <xf numFmtId="0" fontId="62" fillId="36"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2" fillId="36"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2" fillId="23"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2" fillId="36"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2" fillId="42"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2" fillId="42" borderId="0" applyNumberFormat="0" applyBorder="0" applyAlignment="0" applyProtection="0"/>
    <xf numFmtId="0" fontId="2" fillId="31"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6" fillId="52" borderId="21" applyNumberFormat="0" applyAlignment="0" applyProtection="0"/>
    <xf numFmtId="0" fontId="63" fillId="44" borderId="0" applyNumberFormat="0" applyBorder="0" applyAlignment="0" applyProtection="0"/>
    <xf numFmtId="0" fontId="63" fillId="44" borderId="0" applyNumberFormat="0" applyBorder="0" applyAlignment="0" applyProtection="0"/>
    <xf numFmtId="0" fontId="2" fillId="23"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2" fillId="1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4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2" fillId="42"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2" fillId="19"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0"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0" borderId="0" applyNumberFormat="0" applyBorder="0" applyAlignment="0" applyProtection="0"/>
    <xf numFmtId="0" fontId="2" fillId="1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0"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2" fillId="31" borderId="0" applyNumberFormat="0" applyBorder="0" applyAlignment="0" applyProtection="0"/>
    <xf numFmtId="0" fontId="62" fillId="3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2" fillId="3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2" fillId="27"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2" fillId="39" borderId="0" applyNumberFormat="0" applyBorder="0" applyAlignment="0" applyProtection="0"/>
    <xf numFmtId="0" fontId="2" fillId="15"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3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2" fillId="3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2" fillId="11" borderId="0" applyNumberFormat="0" applyBorder="0" applyAlignment="0" applyProtection="0"/>
    <xf numFmtId="0" fontId="62" fillId="3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2" fillId="11" borderId="0" applyNumberFormat="0" applyBorder="0" applyAlignment="0" applyProtection="0"/>
    <xf numFmtId="0" fontId="62" fillId="38"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2" fillId="38"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2"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2" fillId="38" borderId="0" applyNumberFormat="0" applyBorder="0" applyAlignment="0" applyProtection="0"/>
    <xf numFmtId="0" fontId="67" fillId="0" borderId="0" applyNumberFormat="0" applyFill="0" applyBorder="0" applyAlignment="0" applyProtection="0"/>
    <xf numFmtId="0" fontId="65" fillId="51" borderId="20" applyNumberFormat="0" applyAlignment="0" applyProtection="0"/>
    <xf numFmtId="0" fontId="65" fillId="51" borderId="20" applyNumberFormat="0" applyAlignment="0" applyProtection="0"/>
    <xf numFmtId="0" fontId="2" fillId="27" borderId="0" applyNumberFormat="0" applyBorder="0" applyAlignment="0" applyProtection="0"/>
    <xf numFmtId="0" fontId="65" fillId="51" borderId="20" applyNumberFormat="0" applyAlignment="0" applyProtection="0"/>
    <xf numFmtId="0" fontId="65" fillId="51" borderId="20" applyNumberFormat="0" applyAlignment="0" applyProtection="0"/>
    <xf numFmtId="0" fontId="62" fillId="36" borderId="0" applyNumberFormat="0" applyBorder="0" applyAlignment="0" applyProtection="0"/>
    <xf numFmtId="0" fontId="65" fillId="51" borderId="20" applyNumberFormat="0" applyAlignment="0" applyProtection="0"/>
    <xf numFmtId="0" fontId="65" fillId="51" borderId="20" applyNumberFormat="0" applyAlignment="0" applyProtection="0"/>
    <xf numFmtId="0" fontId="62" fillId="36" borderId="0" applyNumberFormat="0" applyBorder="0" applyAlignment="0" applyProtection="0"/>
    <xf numFmtId="0" fontId="2" fillId="23" borderId="0" applyNumberFormat="0" applyBorder="0" applyAlignment="0" applyProtection="0"/>
    <xf numFmtId="0" fontId="66" fillId="52" borderId="21" applyNumberFormat="0" applyAlignment="0" applyProtection="0"/>
    <xf numFmtId="0" fontId="66" fillId="52" borderId="21" applyNumberFormat="0" applyAlignment="0" applyProtection="0"/>
    <xf numFmtId="0" fontId="62" fillId="36" borderId="0" applyNumberFormat="0" applyBorder="0" applyAlignment="0" applyProtection="0"/>
    <xf numFmtId="0" fontId="66" fillId="52" borderId="21" applyNumberFormat="0" applyAlignment="0" applyProtection="0"/>
    <xf numFmtId="0" fontId="66" fillId="52" borderId="21" applyNumberFormat="0" applyAlignment="0" applyProtection="0"/>
    <xf numFmtId="0" fontId="2" fillId="30" borderId="0" applyNumberFormat="0" applyBorder="0" applyAlignment="0" applyProtection="0"/>
    <xf numFmtId="0" fontId="66" fillId="52" borderId="21" applyNumberFormat="0" applyAlignment="0" applyProtection="0"/>
    <xf numFmtId="0" fontId="66" fillId="52" borderId="21"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7" fillId="0" borderId="0" applyNumberFormat="0" applyFill="0" applyBorder="0" applyAlignment="0" applyProtection="0"/>
    <xf numFmtId="0" fontId="2" fillId="26"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37"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9" fillId="0" borderId="22" applyNumberFormat="0" applyFill="0" applyAlignment="0" applyProtection="0"/>
    <xf numFmtId="0" fontId="2" fillId="26"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2" fillId="36"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2" fillId="36" borderId="0" applyNumberFormat="0" applyBorder="0" applyAlignment="0" applyProtection="0"/>
    <xf numFmtId="0" fontId="2" fillId="22" borderId="0" applyNumberFormat="0" applyBorder="0" applyAlignment="0" applyProtection="0"/>
    <xf numFmtId="0" fontId="70" fillId="0" borderId="23" applyNumberFormat="0" applyFill="0" applyAlignment="0" applyProtection="0"/>
    <xf numFmtId="0" fontId="62" fillId="36" borderId="0" applyNumberFormat="0" applyBorder="0" applyAlignment="0" applyProtection="0"/>
    <xf numFmtId="0" fontId="70" fillId="0" borderId="23" applyNumberFormat="0" applyFill="0" applyAlignment="0" applyProtection="0"/>
    <xf numFmtId="0" fontId="70" fillId="0" borderId="23" applyNumberFormat="0" applyFill="0" applyAlignment="0" applyProtection="0"/>
    <xf numFmtId="0" fontId="70" fillId="0" borderId="23" applyNumberFormat="0" applyFill="0" applyAlignment="0" applyProtection="0"/>
    <xf numFmtId="0" fontId="70" fillId="0" borderId="23" applyNumberFormat="0" applyFill="0" applyAlignment="0" applyProtection="0"/>
    <xf numFmtId="0" fontId="2" fillId="23" borderId="0" applyNumberFormat="0" applyBorder="0" applyAlignment="0" applyProtection="0"/>
    <xf numFmtId="0" fontId="62" fillId="41" borderId="0" applyNumberFormat="0" applyBorder="0" applyAlignment="0" applyProtection="0"/>
    <xf numFmtId="0" fontId="71" fillId="0" borderId="24" applyNumberFormat="0" applyFill="0" applyAlignment="0" applyProtection="0"/>
    <xf numFmtId="0" fontId="62" fillId="41" borderId="0" applyNumberFormat="0" applyBorder="0" applyAlignment="0" applyProtection="0"/>
    <xf numFmtId="0" fontId="71" fillId="0" borderId="24" applyNumberFormat="0" applyFill="0" applyAlignment="0" applyProtection="0"/>
    <xf numFmtId="0" fontId="71" fillId="0" borderId="24" applyNumberFormat="0" applyFill="0" applyAlignment="0" applyProtection="0"/>
    <xf numFmtId="0" fontId="2" fillId="19" borderId="0" applyNumberFormat="0" applyBorder="0" applyAlignment="0" applyProtection="0"/>
    <xf numFmtId="0" fontId="71" fillId="0" borderId="24" applyNumberFormat="0" applyFill="0" applyAlignment="0" applyProtection="0"/>
    <xf numFmtId="0" fontId="71" fillId="0" borderId="24" applyNumberFormat="0" applyFill="0" applyAlignment="0" applyProtection="0"/>
    <xf numFmtId="0" fontId="62" fillId="41" borderId="0" applyNumberFormat="0" applyBorder="0" applyAlignment="0" applyProtection="0"/>
    <xf numFmtId="0" fontId="2" fillId="22" borderId="0" applyNumberFormat="0" applyBorder="0" applyAlignment="0" applyProtection="0"/>
    <xf numFmtId="0" fontId="71" fillId="0" borderId="0" applyNumberFormat="0" applyFill="0" applyBorder="0" applyAlignment="0" applyProtection="0"/>
    <xf numFmtId="0" fontId="62" fillId="35" borderId="0" applyNumberFormat="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2" fillId="35" borderId="0" applyNumberFormat="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 fillId="18" borderId="0" applyNumberFormat="0" applyBorder="0" applyAlignment="0" applyProtection="0"/>
    <xf numFmtId="0" fontId="62" fillId="35" borderId="0" applyNumberFormat="0" applyBorder="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69" fillId="0" borderId="22"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2" fillId="18" borderId="0" applyNumberFormat="0" applyBorder="0" applyAlignment="0" applyProtection="0"/>
    <xf numFmtId="0" fontId="62" fillId="34"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62" fillId="34"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2" fillId="14"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2" fillId="0" borderId="0"/>
    <xf numFmtId="0" fontId="79" fillId="0" borderId="0"/>
    <xf numFmtId="0" fontId="20" fillId="0" borderId="0"/>
    <xf numFmtId="0" fontId="61"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 fillId="19"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62" fillId="40"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62" fillId="40" borderId="0" applyNumberFormat="0" applyBorder="0" applyAlignment="0" applyProtection="0"/>
    <xf numFmtId="0" fontId="2" fillId="15" borderId="0" applyNumberFormat="0" applyBorder="0" applyAlignment="0" applyProtection="0"/>
    <xf numFmtId="0" fontId="75" fillId="51" borderId="27" applyNumberFormat="0" applyAlignment="0" applyProtection="0"/>
    <xf numFmtId="0" fontId="75" fillId="51" borderId="27" applyNumberFormat="0" applyAlignment="0" applyProtection="0"/>
    <xf numFmtId="0" fontId="62" fillId="40" borderId="0" applyNumberFormat="0" applyBorder="0" applyAlignment="0" applyProtection="0"/>
    <xf numFmtId="0" fontId="75" fillId="51" borderId="27" applyNumberFormat="0" applyAlignment="0" applyProtection="0"/>
    <xf numFmtId="0" fontId="75" fillId="51" borderId="27" applyNumberFormat="0" applyAlignment="0" applyProtection="0"/>
    <xf numFmtId="0" fontId="2" fillId="14" borderId="0" applyNumberFormat="0" applyBorder="0" applyAlignment="0" applyProtection="0"/>
    <xf numFmtId="0" fontId="75" fillId="51" borderId="27" applyNumberFormat="0" applyAlignment="0" applyProtection="0"/>
    <xf numFmtId="0" fontId="75" fillId="51" borderId="27" applyNumberFormat="0" applyAlignment="0" applyProtection="0"/>
    <xf numFmtId="0" fontId="62" fillId="33" borderId="0" applyNumberFormat="0" applyBorder="0" applyAlignment="0" applyProtection="0"/>
    <xf numFmtId="0" fontId="62" fillId="33" borderId="0" applyNumberFormat="0" applyBorder="0" applyAlignment="0" applyProtection="0"/>
    <xf numFmtId="0" fontId="76" fillId="0" borderId="0" applyNumberFormat="0" applyFill="0" applyBorder="0" applyAlignment="0" applyProtection="0"/>
    <xf numFmtId="0" fontId="2" fillId="10"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2" fillId="33"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0" fillId="0" borderId="23" applyNumberFormat="0" applyFill="0" applyAlignment="0" applyProtection="0"/>
    <xf numFmtId="0" fontId="20" fillId="0" borderId="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8" fillId="0" borderId="0" applyNumberFormat="0" applyFill="0" applyBorder="0" applyAlignment="0" applyProtection="0"/>
    <xf numFmtId="0" fontId="2" fillId="10"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63" fillId="40" borderId="0" applyNumberFormat="0" applyBorder="0" applyAlignment="0" applyProtection="0"/>
    <xf numFmtId="0" fontId="63" fillId="43" borderId="0" applyNumberFormat="0" applyBorder="0" applyAlignment="0" applyProtection="0"/>
    <xf numFmtId="0" fontId="63" fillId="50"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5" borderId="0" applyNumberFormat="0" applyBorder="0" applyAlignment="0" applyProtection="0"/>
    <xf numFmtId="0" fontId="63" fillId="41"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8"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6"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5" borderId="0" applyNumberFormat="0" applyBorder="0" applyAlignment="0" applyProtection="0"/>
    <xf numFmtId="0" fontId="63" fillId="4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1" borderId="0" applyNumberFormat="0" applyBorder="0" applyAlignment="0" applyProtection="0"/>
    <xf numFmtId="0" fontId="63" fillId="45" borderId="0" applyNumberFormat="0" applyBorder="0" applyAlignment="0" applyProtection="0"/>
    <xf numFmtId="0" fontId="63" fillId="50" borderId="0" applyNumberFormat="0" applyBorder="0" applyAlignment="0" applyProtection="0"/>
    <xf numFmtId="0" fontId="63" fillId="40" borderId="0" applyNumberFormat="0" applyBorder="0" applyAlignment="0" applyProtection="0"/>
    <xf numFmtId="0" fontId="64" fillId="34" borderId="0" applyNumberFormat="0" applyBorder="0" applyAlignment="0" applyProtection="0"/>
    <xf numFmtId="0" fontId="63" fillId="50" borderId="0" applyNumberFormat="0" applyBorder="0" applyAlignment="0" applyProtection="0"/>
    <xf numFmtId="0" fontId="63" fillId="43" borderId="0" applyNumberFormat="0" applyBorder="0" applyAlignment="0" applyProtection="0"/>
    <xf numFmtId="0" fontId="65" fillId="51" borderId="20" applyNumberFormat="0" applyAlignment="0" applyProtection="0"/>
    <xf numFmtId="0" fontId="64" fillId="34"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2" fillId="31" borderId="0" applyNumberFormat="0" applyBorder="0" applyAlignment="0" applyProtection="0"/>
    <xf numFmtId="0" fontId="66" fillId="52" borderId="21" applyNumberFormat="0" applyAlignment="0" applyProtection="0"/>
    <xf numFmtId="0" fontId="62" fillId="42" borderId="0" applyNumberFormat="0" applyBorder="0" applyAlignment="0" applyProtection="0"/>
    <xf numFmtId="0" fontId="2" fillId="31"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2" fillId="27" borderId="0" applyNumberFormat="0" applyBorder="0" applyAlignment="0" applyProtection="0"/>
    <xf numFmtId="0" fontId="62" fillId="39" borderId="0" applyNumberFormat="0" applyBorder="0" applyAlignment="0" applyProtection="0"/>
    <xf numFmtId="0" fontId="65" fillId="51" borderId="20" applyNumberFormat="0" applyAlignment="0" applyProtection="0"/>
    <xf numFmtId="0" fontId="67" fillId="0" borderId="0" applyNumberFormat="0" applyFill="0" applyBorder="0" applyAlignment="0" applyProtection="0"/>
    <xf numFmtId="0" fontId="2" fillId="27"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3" borderId="0" applyNumberFormat="0" applyBorder="0" applyAlignment="0" applyProtection="0"/>
    <xf numFmtId="0" fontId="62" fillId="36" borderId="0" applyNumberFormat="0" applyBorder="0" applyAlignment="0" applyProtection="0"/>
    <xf numFmtId="0" fontId="68" fillId="35" borderId="0" applyNumberFormat="0" applyBorder="0" applyAlignment="0" applyProtection="0"/>
    <xf numFmtId="0" fontId="66" fillId="52" borderId="21" applyNumberFormat="0" applyAlignment="0" applyProtection="0"/>
    <xf numFmtId="0" fontId="2" fillId="2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2" fillId="19" borderId="0" applyNumberFormat="0" applyBorder="0" applyAlignment="0" applyProtection="0"/>
    <xf numFmtId="0" fontId="62" fillId="41" borderId="0" applyNumberFormat="0" applyBorder="0" applyAlignment="0" applyProtection="0"/>
    <xf numFmtId="0" fontId="69" fillId="0" borderId="22" applyNumberFormat="0" applyFill="0" applyAlignment="0" applyProtection="0"/>
    <xf numFmtId="0" fontId="2" fillId="1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2" fillId="15" borderId="0" applyNumberFormat="0" applyBorder="0" applyAlignment="0" applyProtection="0"/>
    <xf numFmtId="0" fontId="62" fillId="40" borderId="0" applyNumberFormat="0" applyBorder="0" applyAlignment="0" applyProtection="0"/>
    <xf numFmtId="0" fontId="70" fillId="0" borderId="23" applyNumberFormat="0" applyFill="0" applyAlignment="0" applyProtection="0"/>
    <xf numFmtId="0" fontId="2" fillId="15"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1" fillId="0" borderId="24" applyNumberFormat="0" applyFill="0" applyAlignment="0" applyProtection="0"/>
    <xf numFmtId="0" fontId="2" fillId="11" borderId="0" applyNumberFormat="0" applyBorder="0" applyAlignment="0" applyProtection="0"/>
    <xf numFmtId="0" fontId="62" fillId="39" borderId="0" applyNumberFormat="0" applyBorder="0" applyAlignment="0" applyProtection="0"/>
    <xf numFmtId="0" fontId="2" fillId="11" borderId="0" applyNumberFormat="0" applyBorder="0" applyAlignment="0" applyProtection="0"/>
    <xf numFmtId="0" fontId="71" fillId="0" borderId="0" applyNumberFormat="0" applyFill="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 fillId="30" borderId="0" applyNumberFormat="0" applyBorder="0" applyAlignment="0" applyProtection="0"/>
    <xf numFmtId="0" fontId="62" fillId="38" borderId="0" applyNumberFormat="0" applyBorder="0" applyAlignment="0" applyProtection="0"/>
    <xf numFmtId="0" fontId="67" fillId="0" borderId="0" applyNumberFormat="0" applyFill="0" applyBorder="0" applyAlignment="0" applyProtection="0"/>
    <xf numFmtId="0" fontId="72" fillId="38" borderId="20" applyNumberFormat="0" applyAlignment="0" applyProtection="0"/>
    <xf numFmtId="0" fontId="2" fillId="30"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2" fillId="26" borderId="0" applyNumberFormat="0" applyBorder="0" applyAlignment="0" applyProtection="0"/>
    <xf numFmtId="0" fontId="62" fillId="37" borderId="0" applyNumberFormat="0" applyBorder="0" applyAlignment="0" applyProtection="0"/>
    <xf numFmtId="0" fontId="73" fillId="0" borderId="25" applyNumberFormat="0" applyFill="0" applyAlignment="0" applyProtection="0"/>
    <xf numFmtId="0" fontId="68" fillId="35" borderId="0" applyNumberFormat="0" applyBorder="0" applyAlignment="0" applyProtection="0"/>
    <xf numFmtId="0" fontId="2" fillId="2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2" borderId="0" applyNumberFormat="0" applyBorder="0" applyAlignment="0" applyProtection="0"/>
    <xf numFmtId="0" fontId="62" fillId="36" borderId="0" applyNumberFormat="0" applyBorder="0" applyAlignment="0" applyProtection="0"/>
    <xf numFmtId="0" fontId="74" fillId="53" borderId="0" applyNumberFormat="0" applyBorder="0" applyAlignment="0" applyProtection="0"/>
    <xf numFmtId="0" fontId="2" fillId="0" borderId="0"/>
    <xf numFmtId="0" fontId="79" fillId="0" borderId="0"/>
    <xf numFmtId="0" fontId="20" fillId="0" borderId="0"/>
    <xf numFmtId="0" fontId="61"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22"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18" borderId="0" applyNumberFormat="0" applyBorder="0" applyAlignment="0" applyProtection="0"/>
    <xf numFmtId="0" fontId="62" fillId="35" borderId="0" applyNumberFormat="0" applyBorder="0" applyAlignment="0" applyProtection="0"/>
    <xf numFmtId="0" fontId="69" fillId="0" borderId="22" applyNumberFormat="0" applyFill="0" applyAlignment="0" applyProtection="0"/>
    <xf numFmtId="0" fontId="75" fillId="51" borderId="27" applyNumberFormat="0" applyAlignment="0" applyProtection="0"/>
    <xf numFmtId="0" fontId="2" fillId="18"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2" fillId="14" borderId="0" applyNumberFormat="0" applyBorder="0" applyAlignment="0" applyProtection="0"/>
    <xf numFmtId="0" fontId="62" fillId="34" borderId="0" applyNumberFormat="0" applyBorder="0" applyAlignment="0" applyProtection="0"/>
    <xf numFmtId="0" fontId="76" fillId="0" borderId="0" applyNumberFormat="0" applyFill="0" applyBorder="0" applyAlignment="0" applyProtection="0"/>
    <xf numFmtId="0" fontId="2" fillId="14"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2" fillId="10" borderId="0" applyNumberFormat="0" applyBorder="0" applyAlignment="0" applyProtection="0"/>
    <xf numFmtId="0" fontId="77" fillId="0" borderId="28" applyNumberFormat="0" applyFill="0" applyAlignment="0" applyProtection="0"/>
    <xf numFmtId="0" fontId="62" fillId="33" borderId="0" applyNumberFormat="0" applyBorder="0" applyAlignment="0" applyProtection="0"/>
    <xf numFmtId="0" fontId="70" fillId="0" borderId="23" applyNumberFormat="0" applyFill="0" applyAlignment="0" applyProtection="0"/>
    <xf numFmtId="0" fontId="2" fillId="10" borderId="0" applyNumberFormat="0" applyBorder="0" applyAlignment="0" applyProtection="0"/>
    <xf numFmtId="0" fontId="78" fillId="0" borderId="0" applyNumberFormat="0" applyFill="0" applyBorder="0" applyAlignment="0" applyProtection="0"/>
    <xf numFmtId="0" fontId="2" fillId="15"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1" fillId="0" borderId="24" applyNumberFormat="0" applyFill="0" applyAlignment="0" applyProtection="0"/>
    <xf numFmtId="0" fontId="2" fillId="11" borderId="0" applyNumberFormat="0" applyBorder="0" applyAlignment="0" applyProtection="0"/>
    <xf numFmtId="0" fontId="62" fillId="39" borderId="0" applyNumberFormat="0" applyBorder="0" applyAlignment="0" applyProtection="0"/>
    <xf numFmtId="0" fontId="2" fillId="11" borderId="0" applyNumberFormat="0" applyBorder="0" applyAlignment="0" applyProtection="0"/>
    <xf numFmtId="0" fontId="71" fillId="0" borderId="0" applyNumberFormat="0" applyFill="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 fillId="30" borderId="0" applyNumberFormat="0" applyBorder="0" applyAlignment="0" applyProtection="0"/>
    <xf numFmtId="0" fontId="62" fillId="38" borderId="0" applyNumberFormat="0" applyBorder="0" applyAlignment="0" applyProtection="0"/>
    <xf numFmtId="0" fontId="72" fillId="38" borderId="20" applyNumberFormat="0" applyAlignment="0" applyProtection="0"/>
    <xf numFmtId="0" fontId="2" fillId="30"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2" fillId="26" borderId="0" applyNumberFormat="0" applyBorder="0" applyAlignment="0" applyProtection="0"/>
    <xf numFmtId="0" fontId="62" fillId="37" borderId="0" applyNumberFormat="0" applyBorder="0" applyAlignment="0" applyProtection="0"/>
    <xf numFmtId="0" fontId="73" fillId="0" borderId="25" applyNumberFormat="0" applyFill="0" applyAlignment="0" applyProtection="0"/>
    <xf numFmtId="0" fontId="2" fillId="2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22" borderId="0" applyNumberFormat="0" applyBorder="0" applyAlignment="0" applyProtection="0"/>
    <xf numFmtId="0" fontId="62" fillId="36" borderId="0" applyNumberFormat="0" applyBorder="0" applyAlignment="0" applyProtection="0"/>
    <xf numFmtId="0" fontId="74" fillId="53" borderId="0" applyNumberFormat="0" applyBorder="0" applyAlignment="0" applyProtection="0"/>
    <xf numFmtId="0" fontId="2" fillId="0" borderId="0"/>
    <xf numFmtId="0" fontId="79" fillId="0" borderId="0"/>
    <xf numFmtId="0" fontId="20" fillId="0" borderId="0"/>
    <xf numFmtId="0" fontId="61"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22"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18" borderId="0" applyNumberFormat="0" applyBorder="0" applyAlignment="0" applyProtection="0"/>
    <xf numFmtId="0" fontId="62" fillId="35" borderId="0" applyNumberFormat="0" applyBorder="0" applyAlignment="0" applyProtection="0"/>
    <xf numFmtId="0" fontId="75" fillId="51" borderId="27" applyNumberFormat="0" applyAlignment="0" applyProtection="0"/>
    <xf numFmtId="0" fontId="2" fillId="18"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2" fillId="14" borderId="0" applyNumberFormat="0" applyBorder="0" applyAlignment="0" applyProtection="0"/>
    <xf numFmtId="0" fontId="62" fillId="34" borderId="0" applyNumberFormat="0" applyBorder="0" applyAlignment="0" applyProtection="0"/>
    <xf numFmtId="0" fontId="76" fillId="0" borderId="0" applyNumberFormat="0" applyFill="0" applyBorder="0" applyAlignment="0" applyProtection="0"/>
    <xf numFmtId="0" fontId="2" fillId="14"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2" fillId="10" borderId="0" applyNumberFormat="0" applyBorder="0" applyAlignment="0" applyProtection="0"/>
    <xf numFmtId="0" fontId="77" fillId="0" borderId="28" applyNumberFormat="0" applyFill="0" applyAlignment="0" applyProtection="0"/>
    <xf numFmtId="0" fontId="62" fillId="33" borderId="0" applyNumberFormat="0" applyBorder="0" applyAlignment="0" applyProtection="0"/>
    <xf numFmtId="0" fontId="2" fillId="10" borderId="0" applyNumberFormat="0" applyBorder="0" applyAlignment="0" applyProtection="0"/>
    <xf numFmtId="0" fontId="78" fillId="0" borderId="0" applyNumberFormat="0" applyFill="0" applyBorder="0" applyAlignment="0" applyProtection="0"/>
    <xf numFmtId="0" fontId="71" fillId="0" borderId="24" applyNumberFormat="0" applyFill="0" applyAlignment="0" applyProtection="0"/>
    <xf numFmtId="0" fontId="71" fillId="0" borderId="0" applyNumberFormat="0" applyFill="0" applyBorder="0" applyAlignment="0" applyProtection="0"/>
    <xf numFmtId="0" fontId="72" fillId="38" borderId="20" applyNumberFormat="0" applyAlignment="0" applyProtection="0"/>
    <xf numFmtId="0" fontId="73" fillId="0" borderId="25" applyNumberFormat="0" applyFill="0" applyAlignment="0" applyProtection="0"/>
    <xf numFmtId="0" fontId="74" fillId="53" borderId="0" applyNumberFormat="0" applyBorder="0" applyAlignment="0" applyProtection="0"/>
    <xf numFmtId="0" fontId="2" fillId="0" borderId="0"/>
    <xf numFmtId="0" fontId="79" fillId="0" borderId="0"/>
    <xf numFmtId="0" fontId="20" fillId="0" borderId="0"/>
    <xf numFmtId="0" fontId="61" fillId="0" borderId="0"/>
    <xf numFmtId="0" fontId="20" fillId="0" borderId="0"/>
    <xf numFmtId="0" fontId="20" fillId="0" borderId="0"/>
    <xf numFmtId="0" fontId="2" fillId="0" borderId="0"/>
    <xf numFmtId="0" fontId="20" fillId="0" borderId="0"/>
    <xf numFmtId="0" fontId="20"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75" fillId="51" borderId="27" applyNumberFormat="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0" applyNumberFormat="0" applyFill="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0" borderId="0"/>
    <xf numFmtId="0" fontId="2" fillId="19" borderId="0" applyNumberFormat="0" applyBorder="0" applyAlignment="0" applyProtection="0"/>
    <xf numFmtId="0" fontId="2" fillId="0" borderId="0"/>
    <xf numFmtId="0" fontId="2" fillId="26"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0" borderId="0"/>
    <xf numFmtId="0" fontId="2" fillId="23"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0" borderId="0" applyNumberFormat="0" applyBorder="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3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0" borderId="0"/>
    <xf numFmtId="0" fontId="2" fillId="8" borderId="16" applyNumberFormat="0" applyFont="0" applyAlignment="0" applyProtection="0"/>
    <xf numFmtId="0" fontId="2" fillId="3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0" borderId="0"/>
    <xf numFmtId="0" fontId="2" fillId="22" borderId="0" applyNumberFormat="0" applyBorder="0" applyAlignment="0" applyProtection="0"/>
    <xf numFmtId="0" fontId="2" fillId="0" borderId="0"/>
    <xf numFmtId="0" fontId="2" fillId="8" borderId="16" applyNumberFormat="0" applyFont="0" applyAlignment="0" applyProtection="0"/>
    <xf numFmtId="0" fontId="20" fillId="0" borderId="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79" fillId="0" borderId="0"/>
    <xf numFmtId="0" fontId="2" fillId="26"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2" fillId="0" borderId="0"/>
    <xf numFmtId="0" fontId="2" fillId="18"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6"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0" borderId="0"/>
    <xf numFmtId="0" fontId="2" fillId="23"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6" borderId="0" applyNumberFormat="0" applyBorder="0" applyAlignment="0" applyProtection="0"/>
    <xf numFmtId="0" fontId="2" fillId="0" borderId="0"/>
    <xf numFmtId="0" fontId="2" fillId="19" borderId="0" applyNumberFormat="0" applyBorder="0" applyAlignment="0" applyProtection="0"/>
    <xf numFmtId="0" fontId="2" fillId="27" borderId="0" applyNumberFormat="0" applyBorder="0" applyAlignment="0" applyProtection="0"/>
    <xf numFmtId="0" fontId="20" fillId="0" borderId="0"/>
    <xf numFmtId="0" fontId="2" fillId="0" borderId="0"/>
    <xf numFmtId="0" fontId="20" fillId="0" borderId="0"/>
    <xf numFmtId="0" fontId="20" fillId="0" borderId="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22" borderId="0" applyNumberFormat="0" applyBorder="0" applyAlignment="0" applyProtection="0"/>
    <xf numFmtId="0" fontId="20" fillId="0" borderId="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58" fillId="0" borderId="0"/>
    <xf numFmtId="0" fontId="59" fillId="0" borderId="0"/>
    <xf numFmtId="0" fontId="2" fillId="0" borderId="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59" fillId="0" borderId="0"/>
    <xf numFmtId="0" fontId="59" fillId="0" borderId="0"/>
    <xf numFmtId="0" fontId="59" fillId="0" borderId="0"/>
    <xf numFmtId="0" fontId="20" fillId="0" borderId="0"/>
    <xf numFmtId="0" fontId="59" fillId="0" borderId="0"/>
    <xf numFmtId="0" fontId="2" fillId="8" borderId="16" applyNumberFormat="0" applyFont="0" applyAlignment="0" applyProtection="0"/>
    <xf numFmtId="0" fontId="59" fillId="0" borderId="0"/>
    <xf numFmtId="0" fontId="2" fillId="0" borderId="0"/>
    <xf numFmtId="0" fontId="2" fillId="31" borderId="0" applyNumberFormat="0" applyBorder="0" applyAlignment="0" applyProtection="0"/>
    <xf numFmtId="0" fontId="2" fillId="22"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8" borderId="16" applyNumberFormat="0" applyFont="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3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0" fillId="0" borderId="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0" borderId="0"/>
    <xf numFmtId="0" fontId="2" fillId="27" borderId="0" applyNumberFormat="0" applyBorder="0" applyAlignment="0" applyProtection="0"/>
    <xf numFmtId="0" fontId="2" fillId="0" borderId="0"/>
    <xf numFmtId="0" fontId="20" fillId="0" borderId="0"/>
    <xf numFmtId="0" fontId="20"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0" borderId="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2" fillId="8" borderId="16" applyNumberFormat="0" applyFont="0" applyAlignment="0" applyProtection="0"/>
    <xf numFmtId="0" fontId="58" fillId="0" borderId="0"/>
    <xf numFmtId="0" fontId="2" fillId="31" borderId="0" applyNumberFormat="0" applyBorder="0" applyAlignment="0" applyProtection="0"/>
    <xf numFmtId="0" fontId="59" fillId="0" borderId="0"/>
    <xf numFmtId="0" fontId="2" fillId="18" borderId="0" applyNumberFormat="0" applyBorder="0" applyAlignment="0" applyProtection="0"/>
    <xf numFmtId="0" fontId="59" fillId="0" borderId="0"/>
    <xf numFmtId="0" fontId="58" fillId="0" borderId="0"/>
    <xf numFmtId="0" fontId="2" fillId="15" borderId="0" applyNumberFormat="0" applyBorder="0" applyAlignment="0" applyProtection="0"/>
    <xf numFmtId="0" fontId="2" fillId="8" borderId="16" applyNumberFormat="0" applyFont="0" applyAlignment="0" applyProtection="0"/>
    <xf numFmtId="0" fontId="2" fillId="22" borderId="0" applyNumberFormat="0" applyBorder="0" applyAlignment="0" applyProtection="0"/>
    <xf numFmtId="0" fontId="20" fillId="54" borderId="26" applyNumberFormat="0" applyFont="0" applyAlignment="0" applyProtection="0"/>
    <xf numFmtId="0" fontId="20" fillId="54" borderId="26" applyNumberFormat="0" applyFont="0" applyAlignment="0" applyProtection="0"/>
    <xf numFmtId="0" fontId="2" fillId="18" borderId="0" applyNumberFormat="0" applyBorder="0" applyAlignment="0" applyProtection="0"/>
    <xf numFmtId="0" fontId="2" fillId="18"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15"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79" fillId="0" borderId="0"/>
    <xf numFmtId="0" fontId="2" fillId="31"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8" borderId="16"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0" fillId="0" borderId="0"/>
    <xf numFmtId="0" fontId="2" fillId="8" borderId="16" applyNumberFormat="0" applyFont="0" applyAlignment="0" applyProtection="0"/>
    <xf numFmtId="0" fontId="2" fillId="15"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0" borderId="0"/>
    <xf numFmtId="0" fontId="2" fillId="15" borderId="0" applyNumberFormat="0" applyBorder="0" applyAlignment="0" applyProtection="0"/>
    <xf numFmtId="0" fontId="2" fillId="27"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30" borderId="0" applyNumberFormat="0" applyBorder="0" applyAlignment="0" applyProtection="0"/>
    <xf numFmtId="0" fontId="20" fillId="0" borderId="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8" borderId="16" applyNumberFormat="0" applyFont="0" applyAlignment="0" applyProtection="0"/>
    <xf numFmtId="0" fontId="2" fillId="27" borderId="0" applyNumberFormat="0" applyBorder="0" applyAlignment="0" applyProtection="0"/>
    <xf numFmtId="0" fontId="2" fillId="18" borderId="0" applyNumberFormat="0" applyBorder="0" applyAlignment="0" applyProtection="0"/>
    <xf numFmtId="0" fontId="2" fillId="0" borderId="0"/>
    <xf numFmtId="0" fontId="2" fillId="18"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0" fillId="0" borderId="0"/>
    <xf numFmtId="0" fontId="2" fillId="8" borderId="16" applyNumberFormat="0" applyFont="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7"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0" borderId="0"/>
    <xf numFmtId="0" fontId="2" fillId="26" borderId="0" applyNumberFormat="0" applyBorder="0" applyAlignment="0" applyProtection="0"/>
    <xf numFmtId="0" fontId="2" fillId="15" borderId="0" applyNumberFormat="0" applyBorder="0" applyAlignment="0" applyProtection="0"/>
    <xf numFmtId="0" fontId="2" fillId="8" borderId="16" applyNumberFormat="0" applyFont="0" applyAlignment="0" applyProtection="0"/>
    <xf numFmtId="0" fontId="2" fillId="19" borderId="0" applyNumberFormat="0" applyBorder="0" applyAlignment="0" applyProtection="0"/>
    <xf numFmtId="0" fontId="2" fillId="27" borderId="0" applyNumberFormat="0" applyBorder="0" applyAlignment="0" applyProtection="0"/>
    <xf numFmtId="0" fontId="20" fillId="0" borderId="0"/>
    <xf numFmtId="0" fontId="2" fillId="31" borderId="0" applyNumberFormat="0" applyBorder="0" applyAlignment="0" applyProtection="0"/>
    <xf numFmtId="0" fontId="2" fillId="0" borderId="0"/>
    <xf numFmtId="0" fontId="2" fillId="22" borderId="0" applyNumberFormat="0" applyBorder="0" applyAlignment="0" applyProtection="0"/>
    <xf numFmtId="0" fontId="20" fillId="0" borderId="0"/>
    <xf numFmtId="0" fontId="2" fillId="8" borderId="16" applyNumberFormat="0" applyFont="0" applyAlignment="0" applyProtection="0"/>
    <xf numFmtId="0" fontId="2" fillId="26" borderId="0" applyNumberFormat="0" applyBorder="0" applyAlignment="0" applyProtection="0"/>
    <xf numFmtId="0" fontId="20" fillId="0" borderId="0"/>
    <xf numFmtId="0" fontId="2" fillId="23"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30"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30" borderId="0" applyNumberFormat="0" applyBorder="0" applyAlignment="0" applyProtection="0"/>
    <xf numFmtId="0" fontId="20" fillId="54" borderId="26" applyNumberFormat="0" applyFont="0" applyAlignment="0" applyProtection="0"/>
    <xf numFmtId="0" fontId="59" fillId="0" borderId="0"/>
    <xf numFmtId="0" fontId="2" fillId="26" borderId="0" applyNumberFormat="0" applyBorder="0" applyAlignment="0" applyProtection="0"/>
    <xf numFmtId="0" fontId="2" fillId="8" borderId="16" applyNumberFormat="0" applyFont="0" applyAlignment="0" applyProtection="0"/>
    <xf numFmtId="0" fontId="2" fillId="3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79" fillId="0" borderId="0"/>
    <xf numFmtId="0" fontId="2" fillId="30" borderId="0" applyNumberFormat="0" applyBorder="0" applyAlignment="0" applyProtection="0"/>
    <xf numFmtId="0" fontId="59" fillId="0" borderId="0"/>
    <xf numFmtId="0" fontId="2" fillId="0" borderId="0"/>
    <xf numFmtId="0" fontId="2" fillId="15" borderId="0" applyNumberFormat="0" applyBorder="0" applyAlignment="0" applyProtection="0"/>
    <xf numFmtId="0" fontId="2" fillId="8" borderId="16" applyNumberFormat="0" applyFont="0" applyAlignment="0" applyProtection="0"/>
    <xf numFmtId="0" fontId="2" fillId="1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0" borderId="0"/>
    <xf numFmtId="0" fontId="79" fillId="0" borderId="0"/>
    <xf numFmtId="0" fontId="2" fillId="10" borderId="0" applyNumberFormat="0" applyBorder="0" applyAlignment="0" applyProtection="0"/>
    <xf numFmtId="0" fontId="2" fillId="0" borderId="0"/>
    <xf numFmtId="0" fontId="59" fillId="0" borderId="0"/>
    <xf numFmtId="0" fontId="2" fillId="22"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54" borderId="26" applyNumberFormat="0" applyFont="0" applyAlignment="0" applyProtection="0"/>
    <xf numFmtId="0" fontId="2" fillId="30"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58" fillId="0" borderId="0"/>
    <xf numFmtId="0" fontId="59" fillId="0" borderId="0"/>
    <xf numFmtId="0" fontId="59" fillId="0" borderId="0"/>
    <xf numFmtId="0" fontId="58" fillId="0" borderId="0"/>
    <xf numFmtId="0" fontId="2" fillId="15" borderId="0" applyNumberFormat="0" applyBorder="0" applyAlignment="0" applyProtection="0"/>
    <xf numFmtId="0" fontId="2" fillId="8" borderId="1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 fillId="18"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79" fillId="0" borderId="0"/>
    <xf numFmtId="0" fontId="2" fillId="31" borderId="0" applyNumberFormat="0" applyBorder="0" applyAlignment="0" applyProtection="0"/>
    <xf numFmtId="0" fontId="2" fillId="19" borderId="0" applyNumberFormat="0" applyBorder="0" applyAlignment="0" applyProtection="0"/>
    <xf numFmtId="0" fontId="2" fillId="8" borderId="16" applyNumberFormat="0" applyFont="0" applyAlignment="0" applyProtection="0"/>
    <xf numFmtId="0" fontId="2" fillId="18" borderId="0" applyNumberFormat="0" applyBorder="0" applyAlignment="0" applyProtection="0"/>
    <xf numFmtId="0" fontId="20" fillId="0" borderId="0"/>
    <xf numFmtId="0" fontId="2" fillId="31" borderId="0" applyNumberFormat="0" applyBorder="0" applyAlignment="0" applyProtection="0"/>
    <xf numFmtId="0" fontId="2" fillId="0" borderId="0"/>
    <xf numFmtId="0" fontId="2" fillId="15" borderId="0" applyNumberFormat="0" applyBorder="0" applyAlignment="0" applyProtection="0"/>
    <xf numFmtId="0" fontId="2" fillId="11" borderId="0" applyNumberFormat="0" applyBorder="0" applyAlignment="0" applyProtection="0"/>
    <xf numFmtId="0" fontId="20" fillId="0" borderId="0"/>
    <xf numFmtId="0" fontId="2" fillId="18" borderId="0" applyNumberFormat="0" applyBorder="0" applyAlignment="0" applyProtection="0"/>
    <xf numFmtId="0" fontId="2" fillId="0" borderId="0"/>
    <xf numFmtId="0" fontId="2" fillId="11" borderId="0" applyNumberFormat="0" applyBorder="0" applyAlignment="0" applyProtection="0"/>
    <xf numFmtId="0" fontId="2" fillId="0" borderId="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0" borderId="0"/>
    <xf numFmtId="0" fontId="20" fillId="0" borderId="0"/>
    <xf numFmtId="0" fontId="2" fillId="8" borderId="16" applyNumberFormat="0" applyFont="0" applyAlignment="0" applyProtection="0"/>
    <xf numFmtId="0" fontId="2" fillId="26" borderId="0" applyNumberFormat="0" applyBorder="0" applyAlignment="0" applyProtection="0"/>
    <xf numFmtId="0" fontId="20" fillId="0" borderId="0"/>
    <xf numFmtId="0" fontId="2" fillId="2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0" fillId="0" borderId="0"/>
    <xf numFmtId="0" fontId="2" fillId="30" borderId="0" applyNumberFormat="0" applyBorder="0" applyAlignment="0" applyProtection="0"/>
    <xf numFmtId="0" fontId="20" fillId="54" borderId="26" applyNumberFormat="0" applyFont="0" applyAlignment="0" applyProtection="0"/>
    <xf numFmtId="0" fontId="59" fillId="0" borderId="0"/>
    <xf numFmtId="0" fontId="2" fillId="15" borderId="0" applyNumberFormat="0" applyBorder="0" applyAlignment="0" applyProtection="0"/>
    <xf numFmtId="0" fontId="79" fillId="0" borderId="0"/>
    <xf numFmtId="0" fontId="2" fillId="30" borderId="0" applyNumberFormat="0" applyBorder="0" applyAlignment="0" applyProtection="0"/>
    <xf numFmtId="0" fontId="59" fillId="0" borderId="0"/>
    <xf numFmtId="0" fontId="2" fillId="0" borderId="0"/>
    <xf numFmtId="0" fontId="2" fillId="22" borderId="0" applyNumberFormat="0" applyBorder="0" applyAlignment="0" applyProtection="0"/>
    <xf numFmtId="0" fontId="2" fillId="19" borderId="0" applyNumberFormat="0" applyBorder="0" applyAlignment="0" applyProtection="0"/>
    <xf numFmtId="0" fontId="20" fillId="0" borderId="0"/>
    <xf numFmtId="0" fontId="59" fillId="0" borderId="0"/>
    <xf numFmtId="0" fontId="20" fillId="54" borderId="26" applyNumberFormat="0" applyFont="0" applyAlignment="0" applyProtection="0"/>
    <xf numFmtId="0" fontId="2" fillId="8" borderId="16" applyNumberFormat="0" applyFont="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58" fillId="0" borderId="0"/>
    <xf numFmtId="0" fontId="59" fillId="0" borderId="0"/>
    <xf numFmtId="0" fontId="59" fillId="0" borderId="0"/>
    <xf numFmtId="0" fontId="79" fillId="0" borderId="0"/>
    <xf numFmtId="0" fontId="20" fillId="0" borderId="0"/>
    <xf numFmtId="0" fontId="52" fillId="0" borderId="0" applyNumberFormat="0" applyFill="0" applyBorder="0" applyAlignment="0" applyProtection="0"/>
    <xf numFmtId="0" fontId="67" fillId="0" borderId="0" applyNumberFormat="0" applyFill="0" applyBorder="0" applyAlignment="0" applyProtection="0"/>
    <xf numFmtId="0" fontId="40" fillId="0" borderId="9" applyNumberFormat="0" applyFill="0" applyAlignment="0" applyProtection="0"/>
    <xf numFmtId="0" fontId="69" fillId="0" borderId="22" applyNumberFormat="0" applyFill="0" applyAlignment="0" applyProtection="0"/>
    <xf numFmtId="0" fontId="41" fillId="0" borderId="10" applyNumberFormat="0" applyFill="0" applyAlignment="0" applyProtection="0"/>
    <xf numFmtId="0" fontId="70" fillId="0" borderId="23" applyNumberFormat="0" applyFill="0" applyAlignment="0" applyProtection="0"/>
    <xf numFmtId="0" fontId="42" fillId="0" borderId="11" applyNumberFormat="0" applyFill="0" applyAlignment="0" applyProtection="0"/>
    <xf numFmtId="0" fontId="71" fillId="0" borderId="24" applyNumberFormat="0" applyFill="0" applyAlignment="0" applyProtection="0"/>
    <xf numFmtId="0" fontId="42" fillId="0" borderId="0" applyNumberFormat="0" applyFill="0" applyBorder="0" applyAlignment="0" applyProtection="0"/>
    <xf numFmtId="0" fontId="71" fillId="0" borderId="0" applyNumberFormat="0" applyFill="0" applyBorder="0" applyAlignment="0" applyProtection="0"/>
    <xf numFmtId="0" fontId="49" fillId="0" borderId="14" applyNumberFormat="0" applyFill="0" applyAlignment="0" applyProtection="0"/>
    <xf numFmtId="0" fontId="73" fillId="0" borderId="25" applyNumberFormat="0" applyFill="0" applyAlignment="0" applyProtection="0"/>
    <xf numFmtId="0" fontId="59" fillId="0" borderId="0"/>
    <xf numFmtId="0" fontId="2" fillId="0" borderId="0"/>
    <xf numFmtId="0" fontId="39" fillId="0" borderId="0" applyNumberFormat="0" applyFill="0" applyBorder="0" applyAlignment="0" applyProtection="0"/>
    <xf numFmtId="0" fontId="76" fillId="0" borderId="0" applyNumberFormat="0" applyFill="0" applyBorder="0" applyAlignment="0" applyProtection="0"/>
    <xf numFmtId="0" fontId="53" fillId="0" borderId="17" applyNumberFormat="0" applyFill="0" applyAlignment="0" applyProtection="0"/>
    <xf numFmtId="0" fontId="77" fillId="0" borderId="28" applyNumberFormat="0" applyFill="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79" fillId="0" borderId="0"/>
    <xf numFmtId="0" fontId="20" fillId="0" borderId="0"/>
    <xf numFmtId="0" fontId="2" fillId="0" borderId="0"/>
    <xf numFmtId="0" fontId="58" fillId="0" borderId="0"/>
    <xf numFmtId="0" fontId="59" fillId="0" borderId="0"/>
    <xf numFmtId="0" fontId="59" fillId="0" borderId="0"/>
    <xf numFmtId="0" fontId="59" fillId="0" borderId="0"/>
    <xf numFmtId="0" fontId="2" fillId="0" borderId="0"/>
    <xf numFmtId="0" fontId="59"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59" fillId="0" borderId="0"/>
    <xf numFmtId="0" fontId="20" fillId="0" borderId="0"/>
    <xf numFmtId="0" fontId="2" fillId="0" borderId="0"/>
    <xf numFmtId="0" fontId="20" fillId="0" borderId="0"/>
    <xf numFmtId="0" fontId="79" fillId="0" borderId="0"/>
    <xf numFmtId="0" fontId="79" fillId="0" borderId="0"/>
    <xf numFmtId="0" fontId="20" fillId="0" borderId="0"/>
    <xf numFmtId="0" fontId="79" fillId="0" borderId="0"/>
    <xf numFmtId="0" fontId="20" fillId="0" borderId="0"/>
    <xf numFmtId="0" fontId="79" fillId="0" borderId="0"/>
    <xf numFmtId="0" fontId="2" fillId="0" borderId="0"/>
    <xf numFmtId="0" fontId="76" fillId="0" borderId="0" applyNumberFormat="0" applyFill="0" applyBorder="0" applyAlignment="0" applyProtection="0"/>
    <xf numFmtId="0" fontId="79"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69" fillId="0" borderId="22" applyNumberFormat="0" applyFill="0" applyAlignment="0" applyProtection="0"/>
    <xf numFmtId="0" fontId="20" fillId="0" borderId="0"/>
    <xf numFmtId="0" fontId="20" fillId="0" borderId="0"/>
    <xf numFmtId="0" fontId="20" fillId="0" borderId="0"/>
    <xf numFmtId="0" fontId="58" fillId="0" borderId="0"/>
    <xf numFmtId="0" fontId="59" fillId="0" borderId="0"/>
    <xf numFmtId="0" fontId="79" fillId="0" borderId="0"/>
    <xf numFmtId="0" fontId="58" fillId="0" borderId="0"/>
    <xf numFmtId="0" fontId="20" fillId="0" borderId="0"/>
    <xf numFmtId="0" fontId="79" fillId="0" borderId="0"/>
    <xf numFmtId="0" fontId="79" fillId="0" borderId="0"/>
    <xf numFmtId="0" fontId="20" fillId="0" borderId="0"/>
    <xf numFmtId="0" fontId="20" fillId="0" borderId="0"/>
    <xf numFmtId="0" fontId="20" fillId="0" borderId="0"/>
    <xf numFmtId="0" fontId="58" fillId="0" borderId="0"/>
    <xf numFmtId="0" fontId="79" fillId="0" borderId="0"/>
    <xf numFmtId="0" fontId="20" fillId="0" borderId="0"/>
    <xf numFmtId="0" fontId="59" fillId="0" borderId="0"/>
    <xf numFmtId="0" fontId="59" fillId="0" borderId="0"/>
    <xf numFmtId="0" fontId="59" fillId="0" borderId="0"/>
    <xf numFmtId="0" fontId="59" fillId="0" borderId="0"/>
    <xf numFmtId="0" fontId="2" fillId="0" borderId="0"/>
    <xf numFmtId="0" fontId="20" fillId="0" borderId="0"/>
    <xf numFmtId="0" fontId="20" fillId="0" borderId="0"/>
    <xf numFmtId="0" fontId="79" fillId="0" borderId="0"/>
    <xf numFmtId="0" fontId="20" fillId="0" borderId="0"/>
    <xf numFmtId="0" fontId="79" fillId="0" borderId="0"/>
    <xf numFmtId="0" fontId="20" fillId="0" borderId="0"/>
    <xf numFmtId="0" fontId="71" fillId="0" borderId="24" applyNumberFormat="0" applyFill="0" applyAlignment="0" applyProtection="0"/>
    <xf numFmtId="0" fontId="58" fillId="0" borderId="0"/>
    <xf numFmtId="0" fontId="39" fillId="0" borderId="0" applyNumberFormat="0" applyFill="0" applyBorder="0" applyAlignment="0" applyProtection="0"/>
    <xf numFmtId="0" fontId="58" fillId="0" borderId="0"/>
    <xf numFmtId="0" fontId="79" fillId="0" borderId="0"/>
    <xf numFmtId="0" fontId="79" fillId="0" borderId="0"/>
    <xf numFmtId="0" fontId="20" fillId="0" borderId="0"/>
    <xf numFmtId="0" fontId="58" fillId="0" borderId="0"/>
    <xf numFmtId="0" fontId="20" fillId="0" borderId="0"/>
    <xf numFmtId="0" fontId="79" fillId="0" borderId="0"/>
    <xf numFmtId="0" fontId="59" fillId="0" borderId="0"/>
    <xf numFmtId="0" fontId="59" fillId="0" borderId="0"/>
    <xf numFmtId="0" fontId="58" fillId="0" borderId="0"/>
    <xf numFmtId="0" fontId="59" fillId="0" borderId="0"/>
    <xf numFmtId="0" fontId="79" fillId="0" borderId="0"/>
    <xf numFmtId="0" fontId="20" fillId="0" borderId="0"/>
    <xf numFmtId="0" fontId="20" fillId="0" borderId="0"/>
    <xf numFmtId="0" fontId="20" fillId="0" borderId="0"/>
    <xf numFmtId="0" fontId="79" fillId="0" borderId="0"/>
    <xf numFmtId="0" fontId="79" fillId="0" borderId="0"/>
    <xf numFmtId="0" fontId="79" fillId="0" borderId="0"/>
    <xf numFmtId="0" fontId="20" fillId="0" borderId="0"/>
    <xf numFmtId="0" fontId="20" fillId="0" borderId="0"/>
    <xf numFmtId="0" fontId="2" fillId="0" borderId="0"/>
    <xf numFmtId="0" fontId="20" fillId="0" borderId="0"/>
    <xf numFmtId="0" fontId="20" fillId="0" borderId="0"/>
    <xf numFmtId="0" fontId="79" fillId="0" borderId="0"/>
    <xf numFmtId="0" fontId="20" fillId="0" borderId="0"/>
    <xf numFmtId="0" fontId="20" fillId="0" borderId="0"/>
    <xf numFmtId="0" fontId="20" fillId="0" borderId="0"/>
    <xf numFmtId="0" fontId="79" fillId="0" borderId="0"/>
    <xf numFmtId="0" fontId="20" fillId="0" borderId="0"/>
    <xf numFmtId="0" fontId="79" fillId="0" borderId="0"/>
    <xf numFmtId="0" fontId="2" fillId="0" borderId="0"/>
    <xf numFmtId="0" fontId="79" fillId="0" borderId="0"/>
    <xf numFmtId="0" fontId="20" fillId="0" borderId="0"/>
    <xf numFmtId="0" fontId="20" fillId="0" borderId="0"/>
    <xf numFmtId="0" fontId="20" fillId="0" borderId="0"/>
    <xf numFmtId="0" fontId="20" fillId="0" borderId="0"/>
    <xf numFmtId="0" fontId="79" fillId="0" borderId="0"/>
    <xf numFmtId="0" fontId="20" fillId="0" borderId="0"/>
    <xf numFmtId="0" fontId="79" fillId="0" borderId="0"/>
    <xf numFmtId="0" fontId="20" fillId="0" borderId="0"/>
    <xf numFmtId="0" fontId="79" fillId="0" borderId="0"/>
    <xf numFmtId="0" fontId="58" fillId="0" borderId="0"/>
    <xf numFmtId="0" fontId="20" fillId="0" borderId="0"/>
    <xf numFmtId="0" fontId="20" fillId="0" borderId="0"/>
    <xf numFmtId="0" fontId="79" fillId="0" borderId="0"/>
    <xf numFmtId="0" fontId="20" fillId="0" borderId="0"/>
    <xf numFmtId="0" fontId="2" fillId="0" borderId="0"/>
    <xf numFmtId="0" fontId="7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0" fillId="0" borderId="0"/>
    <xf numFmtId="0" fontId="79" fillId="0" borderId="0"/>
    <xf numFmtId="0" fontId="78" fillId="0" borderId="0" applyNumberFormat="0" applyFill="0" applyBorder="0" applyAlignment="0" applyProtection="0"/>
    <xf numFmtId="0" fontId="59" fillId="0" borderId="0"/>
    <xf numFmtId="0" fontId="20" fillId="0" borderId="0"/>
    <xf numFmtId="0" fontId="58" fillId="0" borderId="0"/>
    <xf numFmtId="0" fontId="2" fillId="0" borderId="0"/>
    <xf numFmtId="0" fontId="20" fillId="0" borderId="0"/>
    <xf numFmtId="0" fontId="2" fillId="0" borderId="0"/>
    <xf numFmtId="0" fontId="42" fillId="0" borderId="11" applyNumberFormat="0" applyFill="0" applyAlignment="0" applyProtection="0"/>
    <xf numFmtId="0" fontId="58" fillId="0" borderId="0"/>
    <xf numFmtId="0" fontId="79" fillId="0" borderId="0"/>
    <xf numFmtId="0" fontId="79" fillId="0" borderId="0"/>
    <xf numFmtId="0" fontId="20" fillId="0" borderId="0"/>
    <xf numFmtId="0" fontId="79" fillId="0" borderId="0"/>
    <xf numFmtId="0" fontId="20" fillId="0" borderId="0"/>
    <xf numFmtId="0" fontId="20" fillId="0" borderId="0"/>
    <xf numFmtId="0" fontId="20" fillId="0" borderId="0"/>
    <xf numFmtId="0" fontId="20" fillId="0" borderId="0"/>
    <xf numFmtId="0" fontId="59" fillId="0" borderId="0"/>
    <xf numFmtId="0" fontId="58" fillId="0" borderId="0"/>
    <xf numFmtId="0" fontId="58" fillId="0" borderId="0"/>
    <xf numFmtId="0" fontId="59" fillId="0" borderId="0"/>
    <xf numFmtId="0" fontId="59" fillId="0" borderId="0"/>
    <xf numFmtId="0" fontId="79" fillId="0" borderId="0"/>
    <xf numFmtId="0" fontId="20" fillId="0" borderId="0"/>
    <xf numFmtId="0" fontId="79" fillId="0" borderId="0"/>
    <xf numFmtId="0" fontId="58" fillId="0" borderId="0"/>
    <xf numFmtId="0" fontId="20" fillId="0" borderId="0"/>
    <xf numFmtId="0" fontId="79" fillId="0" borderId="0"/>
    <xf numFmtId="0" fontId="20" fillId="0" borderId="0"/>
    <xf numFmtId="0" fontId="79" fillId="0" borderId="0"/>
    <xf numFmtId="0" fontId="20" fillId="0" borderId="0"/>
    <xf numFmtId="0" fontId="79" fillId="0" borderId="0"/>
    <xf numFmtId="0" fontId="79" fillId="0" borderId="0"/>
    <xf numFmtId="0" fontId="20" fillId="0" borderId="0"/>
    <xf numFmtId="0" fontId="59" fillId="0" borderId="0"/>
    <xf numFmtId="0" fontId="79" fillId="0" borderId="0"/>
    <xf numFmtId="0" fontId="58" fillId="0" borderId="0"/>
    <xf numFmtId="0" fontId="20" fillId="0" borderId="0"/>
    <xf numFmtId="0" fontId="61" fillId="0" borderId="0"/>
    <xf numFmtId="0" fontId="59" fillId="0" borderId="0"/>
    <xf numFmtId="0" fontId="2" fillId="0" borderId="0"/>
    <xf numFmtId="0" fontId="40" fillId="0" borderId="9" applyNumberFormat="0" applyFill="0" applyAlignment="0" applyProtection="0"/>
    <xf numFmtId="0" fontId="58" fillId="0" borderId="0"/>
    <xf numFmtId="0" fontId="51" fillId="0" borderId="0" applyNumberFormat="0" applyFill="0" applyBorder="0" applyAlignment="0" applyProtection="0"/>
    <xf numFmtId="0" fontId="79" fillId="0" borderId="0"/>
    <xf numFmtId="0" fontId="2" fillId="0" borderId="0"/>
    <xf numFmtId="0" fontId="59" fillId="0" borderId="0"/>
    <xf numFmtId="0" fontId="20" fillId="0" borderId="0"/>
    <xf numFmtId="0" fontId="20" fillId="0" borderId="0"/>
    <xf numFmtId="0" fontId="79" fillId="0" borderId="0"/>
    <xf numFmtId="0" fontId="20" fillId="0" borderId="0"/>
    <xf numFmtId="0" fontId="77" fillId="0" borderId="28" applyNumberFormat="0" applyFill="0" applyAlignment="0" applyProtection="0"/>
    <xf numFmtId="0" fontId="59" fillId="0" borderId="0"/>
    <xf numFmtId="0" fontId="53" fillId="0" borderId="17" applyNumberFormat="0" applyFill="0" applyAlignment="0" applyProtection="0"/>
    <xf numFmtId="0" fontId="20" fillId="0" borderId="0"/>
    <xf numFmtId="0" fontId="70" fillId="0" borderId="23" applyNumberFormat="0" applyFill="0" applyAlignment="0" applyProtection="0"/>
    <xf numFmtId="0" fontId="71" fillId="0" borderId="0" applyNumberFormat="0" applyFill="0" applyBorder="0" applyAlignment="0" applyProtection="0"/>
    <xf numFmtId="0" fontId="52" fillId="0" borderId="0" applyNumberFormat="0" applyFill="0" applyBorder="0" applyAlignment="0" applyProtection="0"/>
    <xf numFmtId="0" fontId="49" fillId="0" borderId="14" applyNumberFormat="0" applyFill="0" applyAlignment="0" applyProtection="0"/>
    <xf numFmtId="0" fontId="59" fillId="0" borderId="0"/>
    <xf numFmtId="0" fontId="59" fillId="0" borderId="0"/>
    <xf numFmtId="0" fontId="79" fillId="0" borderId="0"/>
    <xf numFmtId="0" fontId="2" fillId="0" borderId="0"/>
    <xf numFmtId="0" fontId="59" fillId="0" borderId="0"/>
    <xf numFmtId="0" fontId="2" fillId="0" borderId="0"/>
    <xf numFmtId="0" fontId="20" fillId="0" borderId="0"/>
    <xf numFmtId="0" fontId="2" fillId="0" borderId="0"/>
    <xf numFmtId="0" fontId="79" fillId="0" borderId="0"/>
    <xf numFmtId="0" fontId="73" fillId="0" borderId="25" applyNumberFormat="0" applyFill="0" applyAlignment="0" applyProtection="0"/>
    <xf numFmtId="0" fontId="2" fillId="0" borderId="0"/>
    <xf numFmtId="0" fontId="20" fillId="0" borderId="0"/>
    <xf numFmtId="0" fontId="67" fillId="0" borderId="0" applyNumberFormat="0" applyFill="0" applyBorder="0" applyAlignment="0" applyProtection="0"/>
    <xf numFmtId="0" fontId="20" fillId="0" borderId="0"/>
    <xf numFmtId="0" fontId="20" fillId="0" borderId="0"/>
    <xf numFmtId="0" fontId="79" fillId="0" borderId="0"/>
    <xf numFmtId="0" fontId="2" fillId="0" borderId="0"/>
    <xf numFmtId="0" fontId="20" fillId="0" borderId="0"/>
    <xf numFmtId="0" fontId="41" fillId="0" borderId="10" applyNumberFormat="0" applyFill="0" applyAlignment="0" applyProtection="0"/>
    <xf numFmtId="0" fontId="59" fillId="0" borderId="0"/>
    <xf numFmtId="0" fontId="61" fillId="0" borderId="0"/>
    <xf numFmtId="0" fontId="2" fillId="0" borderId="0"/>
    <xf numFmtId="0" fontId="20" fillId="0" borderId="0"/>
    <xf numFmtId="0" fontId="20" fillId="0" borderId="0"/>
    <xf numFmtId="0" fontId="20" fillId="0" borderId="0"/>
    <xf numFmtId="0" fontId="20" fillId="0" borderId="0"/>
    <xf numFmtId="0" fontId="42" fillId="0" borderId="0" applyNumberFormat="0" applyFill="0" applyBorder="0" applyAlignment="0" applyProtection="0"/>
    <xf numFmtId="0" fontId="20" fillId="0" borderId="0"/>
    <xf numFmtId="0" fontId="20" fillId="0" borderId="0"/>
    <xf numFmtId="0" fontId="2" fillId="0" borderId="0"/>
    <xf numFmtId="0" fontId="2" fillId="0" borderId="0"/>
    <xf numFmtId="0" fontId="2" fillId="0" borderId="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2" fillId="0" borderId="0" applyNumberFormat="0" applyFill="0" applyBorder="0" applyAlignment="0" applyProtection="0"/>
    <xf numFmtId="0" fontId="49" fillId="0" borderId="14" applyNumberFormat="0" applyFill="0" applyAlignment="0" applyProtection="0"/>
    <xf numFmtId="0" fontId="51" fillId="0" borderId="0" applyNumberFormat="0" applyFill="0" applyBorder="0" applyAlignment="0" applyProtection="0"/>
    <xf numFmtId="0" fontId="2" fillId="8" borderId="16" applyNumberFormat="0" applyFont="0" applyAlignment="0" applyProtection="0"/>
    <xf numFmtId="0" fontId="52" fillId="0" borderId="0" applyNumberFormat="0" applyFill="0" applyBorder="0" applyAlignment="0" applyProtection="0"/>
    <xf numFmtId="0" fontId="53" fillId="0" borderId="17" applyNumberFormat="0" applyFill="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67" fillId="0" borderId="0" applyNumberFormat="0" applyFill="0" applyBorder="0" applyAlignment="0" applyProtection="0"/>
    <xf numFmtId="0" fontId="69" fillId="0" borderId="22" applyNumberFormat="0" applyFill="0" applyAlignment="0" applyProtection="0"/>
    <xf numFmtId="0" fontId="70" fillId="0" borderId="23" applyNumberFormat="0" applyFill="0" applyAlignment="0" applyProtection="0"/>
    <xf numFmtId="0" fontId="71" fillId="0" borderId="24" applyNumberFormat="0" applyFill="0" applyAlignment="0" applyProtection="0"/>
    <xf numFmtId="0" fontId="71" fillId="0" borderId="0" applyNumberFormat="0" applyFill="0" applyBorder="0" applyAlignment="0" applyProtection="0"/>
    <xf numFmtId="0" fontId="73" fillId="0" borderId="25" applyNumberFormat="0" applyFill="0" applyAlignment="0" applyProtection="0"/>
    <xf numFmtId="0" fontId="20" fillId="54" borderId="2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76" fillId="0" borderId="0" applyNumberFormat="0" applyFill="0" applyBorder="0" applyAlignment="0" applyProtection="0"/>
    <xf numFmtId="0" fontId="77" fillId="0" borderId="28" applyNumberFormat="0" applyFill="0" applyAlignment="0" applyProtection="0"/>
    <xf numFmtId="0" fontId="78" fillId="0" borderId="0" applyNumberFormat="0" applyFill="0" applyBorder="0" applyAlignment="0" applyProtection="0"/>
    <xf numFmtId="0" fontId="20" fillId="0" borderId="0"/>
    <xf numFmtId="0" fontId="2" fillId="0" borderId="0"/>
    <xf numFmtId="0" fontId="20" fillId="0" borderId="0"/>
    <xf numFmtId="0" fontId="20" fillId="0" borderId="0"/>
    <xf numFmtId="0" fontId="20" fillId="0" borderId="0"/>
    <xf numFmtId="0" fontId="58" fillId="0" borderId="0"/>
    <xf numFmtId="0" fontId="59" fillId="0" borderId="0"/>
    <xf numFmtId="0" fontId="79" fillId="0" borderId="0"/>
    <xf numFmtId="0" fontId="58" fillId="0" borderId="0"/>
    <xf numFmtId="0" fontId="20" fillId="0" borderId="0"/>
    <xf numFmtId="0" fontId="79" fillId="0" borderId="0"/>
    <xf numFmtId="0" fontId="20" fillId="0" borderId="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2" fillId="0" borderId="0"/>
    <xf numFmtId="0" fontId="20"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0"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0" borderId="0"/>
    <xf numFmtId="0" fontId="2" fillId="8" borderId="16" applyNumberFormat="0" applyFont="0" applyAlignment="0" applyProtection="0"/>
    <xf numFmtId="0" fontId="2" fillId="8" borderId="16" applyNumberFormat="0" applyFont="0" applyAlignment="0" applyProtection="0"/>
    <xf numFmtId="0" fontId="20" fillId="0" borderId="0"/>
    <xf numFmtId="0" fontId="2" fillId="0" borderId="0"/>
    <xf numFmtId="0" fontId="20"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0" fillId="0" borderId="0"/>
    <xf numFmtId="0" fontId="2" fillId="19"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0" borderId="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79"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0" fillId="0" borderId="0"/>
    <xf numFmtId="0" fontId="2" fillId="14" borderId="0" applyNumberFormat="0" applyBorder="0" applyAlignment="0" applyProtection="0"/>
    <xf numFmtId="0" fontId="2" fillId="10" borderId="0" applyNumberFormat="0" applyBorder="0" applyAlignment="0" applyProtection="0"/>
    <xf numFmtId="0" fontId="7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8" borderId="16" applyNumberFormat="0" applyFont="0" applyAlignment="0" applyProtection="0"/>
    <xf numFmtId="0" fontId="2" fillId="14" borderId="0" applyNumberFormat="0" applyBorder="0" applyAlignment="0" applyProtection="0"/>
    <xf numFmtId="0" fontId="2" fillId="22" borderId="0" applyNumberFormat="0" applyBorder="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5" borderId="0" applyNumberFormat="0" applyBorder="0" applyAlignment="0" applyProtection="0"/>
    <xf numFmtId="0" fontId="2" fillId="31" borderId="0" applyNumberFormat="0" applyBorder="0" applyAlignment="0" applyProtection="0"/>
    <xf numFmtId="0" fontId="2" fillId="0" borderId="0"/>
    <xf numFmtId="0" fontId="2" fillId="30" borderId="0" applyNumberFormat="0" applyBorder="0" applyAlignment="0" applyProtection="0"/>
    <xf numFmtId="0" fontId="2" fillId="23"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79" fillId="0" borderId="0"/>
    <xf numFmtId="0" fontId="20" fillId="0" borderId="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8" borderId="16" applyNumberFormat="0" applyFont="0" applyAlignment="0" applyProtection="0"/>
    <xf numFmtId="0" fontId="2" fillId="0" borderId="0"/>
    <xf numFmtId="0" fontId="2" fillId="0" borderId="0"/>
    <xf numFmtId="0" fontId="2" fillId="8" borderId="16" applyNumberFormat="0" applyFont="0" applyAlignment="0" applyProtection="0"/>
    <xf numFmtId="0" fontId="2" fillId="1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79" fillId="0" borderId="0"/>
    <xf numFmtId="0" fontId="20" fillId="0" borderId="0"/>
    <xf numFmtId="0" fontId="58" fillId="0" borderId="0"/>
    <xf numFmtId="0" fontId="20" fillId="0" borderId="0"/>
    <xf numFmtId="0" fontId="79" fillId="0" borderId="0"/>
    <xf numFmtId="0" fontId="59" fillId="0" borderId="0"/>
    <xf numFmtId="0" fontId="59" fillId="0" borderId="0"/>
    <xf numFmtId="0" fontId="59" fillId="0" borderId="0"/>
    <xf numFmtId="0" fontId="58" fillId="0" borderId="0"/>
    <xf numFmtId="0" fontId="59" fillId="0" borderId="0"/>
    <xf numFmtId="0" fontId="79" fillId="0" borderId="0"/>
    <xf numFmtId="0" fontId="20" fillId="0" borderId="0"/>
    <xf numFmtId="0" fontId="20" fillId="0" borderId="0"/>
    <xf numFmtId="0" fontId="79" fillId="0" borderId="0"/>
    <xf numFmtId="0" fontId="79" fillId="0" borderId="0"/>
    <xf numFmtId="0" fontId="79" fillId="0" borderId="0"/>
    <xf numFmtId="0" fontId="20" fillId="0" borderId="0"/>
    <xf numFmtId="0" fontId="20" fillId="0" borderId="0"/>
    <xf numFmtId="0" fontId="20" fillId="0" borderId="0"/>
    <xf numFmtId="0" fontId="20" fillId="0" borderId="0"/>
    <xf numFmtId="0" fontId="79" fillId="0" borderId="0"/>
    <xf numFmtId="0" fontId="20" fillId="0" borderId="0"/>
    <xf numFmtId="0" fontId="79" fillId="0" borderId="0"/>
    <xf numFmtId="0" fontId="20" fillId="0" borderId="0"/>
    <xf numFmtId="0" fontId="79" fillId="0" borderId="0"/>
    <xf numFmtId="0" fontId="20" fillId="0" borderId="0"/>
    <xf numFmtId="0" fontId="20" fillId="0" borderId="0"/>
    <xf numFmtId="0" fontId="20" fillId="0" borderId="0"/>
    <xf numFmtId="0" fontId="20" fillId="0" borderId="0"/>
    <xf numFmtId="0" fontId="79" fillId="0" borderId="0"/>
    <xf numFmtId="0" fontId="20" fillId="0" borderId="0"/>
    <xf numFmtId="0" fontId="79" fillId="0" borderId="0"/>
    <xf numFmtId="0" fontId="20" fillId="0" borderId="0"/>
    <xf numFmtId="0" fontId="79" fillId="0" borderId="0"/>
    <xf numFmtId="0" fontId="58" fillId="0" borderId="0"/>
    <xf numFmtId="0" fontId="20" fillId="0" borderId="0"/>
    <xf numFmtId="0" fontId="20" fillId="0" borderId="0"/>
    <xf numFmtId="0" fontId="79" fillId="0" borderId="0"/>
    <xf numFmtId="0" fontId="20" fillId="0" borderId="0"/>
    <xf numFmtId="0" fontId="79" fillId="0" borderId="0"/>
    <xf numFmtId="0" fontId="20"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60" fillId="0" borderId="0"/>
    <xf numFmtId="0" fontId="58" fillId="0" borderId="0"/>
    <xf numFmtId="0" fontId="58" fillId="0" borderId="0"/>
    <xf numFmtId="0" fontId="59" fillId="0" borderId="0"/>
    <xf numFmtId="0" fontId="59" fillId="0" borderId="0"/>
    <xf numFmtId="0" fontId="20"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0" borderId="0"/>
    <xf numFmtId="0" fontId="59" fillId="0" borderId="0"/>
    <xf numFmtId="0" fontId="2" fillId="15" borderId="0" applyNumberFormat="0" applyBorder="0" applyAlignment="0" applyProtection="0"/>
    <xf numFmtId="0" fontId="2" fillId="15" borderId="0" applyNumberFormat="0" applyBorder="0" applyAlignment="0" applyProtection="0"/>
    <xf numFmtId="0" fontId="2" fillId="0" borderId="0"/>
    <xf numFmtId="0" fontId="2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59"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59" fillId="0" borderId="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0" fillId="0" borderId="0"/>
    <xf numFmtId="0" fontId="79" fillId="0" borderId="0"/>
    <xf numFmtId="0" fontId="2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58"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9"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8"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8"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8"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59" fillId="0" borderId="0"/>
    <xf numFmtId="0" fontId="59" fillId="0" borderId="0"/>
    <xf numFmtId="0" fontId="59"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0" borderId="0"/>
    <xf numFmtId="0" fontId="59" fillId="0" borderId="0"/>
    <xf numFmtId="0" fontId="2" fillId="15" borderId="0" applyNumberFormat="0" applyBorder="0" applyAlignment="0" applyProtection="0"/>
    <xf numFmtId="0" fontId="2" fillId="15" borderId="0" applyNumberFormat="0" applyBorder="0" applyAlignment="0" applyProtection="0"/>
    <xf numFmtId="0" fontId="2" fillId="0" borderId="0"/>
    <xf numFmtId="0" fontId="20"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8"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59"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59"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0" fillId="0" borderId="0"/>
    <xf numFmtId="0" fontId="20" fillId="0" borderId="0"/>
    <xf numFmtId="0" fontId="79" fillId="0" borderId="0"/>
    <xf numFmtId="0" fontId="20"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0"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58"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0" fillId="0" borderId="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9"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0"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9"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0"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8"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0"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8"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8"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9" fillId="0" borderId="0"/>
    <xf numFmtId="0" fontId="59" fillId="0" borderId="0"/>
    <xf numFmtId="0" fontId="59" fillId="0" borderId="0"/>
    <xf numFmtId="0" fontId="59"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0" fillId="54" borderId="2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0" fillId="54" borderId="2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0"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2" fillId="0" borderId="0"/>
    <xf numFmtId="0" fontId="59" fillId="0" borderId="0"/>
    <xf numFmtId="0" fontId="2" fillId="0" borderId="0"/>
    <xf numFmtId="0" fontId="20" fillId="0" borderId="0"/>
    <xf numFmtId="0" fontId="58" fillId="0" borderId="0"/>
    <xf numFmtId="0" fontId="60" fillId="0" borderId="0"/>
    <xf numFmtId="0" fontId="59" fillId="0" borderId="0"/>
    <xf numFmtId="0" fontId="60" fillId="0" borderId="0"/>
    <xf numFmtId="0" fontId="59" fillId="0" borderId="0"/>
    <xf numFmtId="0" fontId="60" fillId="0" borderId="0"/>
    <xf numFmtId="0" fontId="20" fillId="0" borderId="0"/>
    <xf numFmtId="0" fontId="79" fillId="0" borderId="0"/>
    <xf numFmtId="0" fontId="20"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59" fillId="0" borderId="0"/>
    <xf numFmtId="0" fontId="59" fillId="0" borderId="0"/>
    <xf numFmtId="0" fontId="20"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59"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20"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0" fillId="54" borderId="2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2" fillId="8" borderId="16" applyNumberFormat="0" applyFont="0" applyAlignment="0" applyProtection="0"/>
    <xf numFmtId="0" fontId="59" fillId="0" borderId="0"/>
    <xf numFmtId="0" fontId="2" fillId="0" borderId="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0" borderId="0"/>
    <xf numFmtId="0" fontId="1" fillId="23"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8" borderId="16" applyNumberFormat="0" applyFont="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8" borderId="16" applyNumberFormat="0" applyFont="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0" borderId="0"/>
    <xf numFmtId="0" fontId="1" fillId="22" borderId="0" applyNumberFormat="0" applyBorder="0" applyAlignment="0" applyProtection="0"/>
    <xf numFmtId="0" fontId="1" fillId="0" borderId="0"/>
    <xf numFmtId="0" fontId="1" fillId="8" borderId="1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0" borderId="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27" borderId="0" applyNumberFormat="0" applyBorder="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2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8" borderId="16" applyNumberFormat="0" applyFont="0" applyAlignment="0" applyProtection="0"/>
    <xf numFmtId="0" fontId="1" fillId="0" borderId="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8" borderId="16" applyNumberFormat="0" applyFont="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0" borderId="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0" borderId="0"/>
    <xf numFmtId="0" fontId="1" fillId="27"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0" borderId="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16" applyNumberFormat="0" applyFont="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0" borderId="0"/>
    <xf numFmtId="0" fontId="1" fillId="15" borderId="0" applyNumberFormat="0" applyBorder="0" applyAlignment="0" applyProtection="0"/>
    <xf numFmtId="0" fontId="1" fillId="27"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31" borderId="0" applyNumberFormat="0" applyBorder="0" applyAlignment="0" applyProtection="0"/>
    <xf numFmtId="0" fontId="1" fillId="0" borderId="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1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0" borderId="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22"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8" borderId="16" applyNumberFormat="0" applyFont="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0" borderId="0"/>
    <xf numFmtId="0" fontId="1" fillId="15"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0" borderId="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1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0" borderId="0"/>
    <xf numFmtId="0" fontId="1" fillId="22" borderId="0" applyNumberFormat="0" applyBorder="0" applyAlignment="0" applyProtection="0"/>
    <xf numFmtId="0" fontId="1" fillId="19" borderId="0" applyNumberFormat="0" applyBorder="0" applyAlignment="0" applyProtection="0"/>
    <xf numFmtId="0" fontId="1" fillId="8" borderId="16" applyNumberFormat="0" applyFont="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8" borderId="1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5" borderId="0" applyNumberFormat="0" applyBorder="0" applyAlignment="0" applyProtection="0"/>
    <xf numFmtId="0" fontId="1" fillId="31"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8" borderId="16" applyNumberFormat="0" applyFont="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8"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1" fillId="0" borderId="0" applyFont="0" applyFill="0" applyBorder="0" applyAlignment="0" applyProtection="0"/>
  </cellStyleXfs>
  <cellXfs count="153">
    <xf numFmtId="0" fontId="0" fillId="0" borderId="0" xfId="0"/>
    <xf numFmtId="0" fontId="21" fillId="0" borderId="0" xfId="0" applyFont="1" applyAlignment="1">
      <alignment horizontal="right"/>
    </xf>
    <xf numFmtId="0" fontId="0" fillId="0" borderId="0" xfId="0" applyFill="1" applyBorder="1" applyAlignment="1">
      <alignment horizontal="left" vertical="top"/>
    </xf>
    <xf numFmtId="0" fontId="0" fillId="0" borderId="0" xfId="0" applyBorder="1"/>
    <xf numFmtId="0" fontId="24" fillId="0" borderId="0" xfId="0" applyFont="1" applyFill="1" applyBorder="1" applyAlignment="1">
      <alignment horizontal="left" vertical="top"/>
    </xf>
    <xf numFmtId="0" fontId="20" fillId="0" borderId="0" xfId="0" applyFont="1" applyBorder="1"/>
    <xf numFmtId="0" fontId="0" fillId="0" borderId="0" xfId="0" applyFill="1" applyBorder="1" applyAlignment="1">
      <alignment horizontal="right"/>
    </xf>
    <xf numFmtId="3" fontId="0" fillId="0" borderId="0" xfId="0" applyNumberFormat="1"/>
    <xf numFmtId="0" fontId="20" fillId="0" borderId="0" xfId="0" applyFont="1" applyFill="1" applyBorder="1" applyAlignment="1">
      <alignment horizontal="right"/>
    </xf>
    <xf numFmtId="165" fontId="58" fillId="0" borderId="0" xfId="46" applyNumberFormat="1"/>
    <xf numFmtId="0" fontId="58" fillId="0" borderId="0" xfId="46"/>
    <xf numFmtId="1" fontId="58" fillId="0" borderId="0" xfId="46" applyNumberFormat="1"/>
    <xf numFmtId="0" fontId="20" fillId="0" borderId="0" xfId="0" applyFont="1" applyBorder="1" applyAlignment="1">
      <alignment horizontal="right"/>
    </xf>
    <xf numFmtId="0" fontId="0" fillId="0" borderId="0" xfId="0"/>
    <xf numFmtId="0" fontId="0" fillId="0" borderId="0" xfId="0" applyAlignment="1"/>
    <xf numFmtId="10" fontId="58" fillId="0" borderId="0" xfId="46" applyNumberFormat="1"/>
    <xf numFmtId="0" fontId="4" fillId="0" borderId="3" xfId="0" applyFont="1" applyBorder="1" applyAlignment="1"/>
    <xf numFmtId="0" fontId="19" fillId="0" borderId="0" xfId="0" applyFont="1" applyBorder="1" applyAlignment="1">
      <alignment horizontal="right"/>
    </xf>
    <xf numFmtId="0" fontId="20" fillId="0" borderId="0" xfId="0" applyFont="1" applyAlignment="1"/>
    <xf numFmtId="2" fontId="58" fillId="0" borderId="0" xfId="46" applyNumberFormat="1"/>
    <xf numFmtId="2" fontId="0" fillId="0" borderId="0" xfId="0" applyNumberFormat="1"/>
    <xf numFmtId="49" fontId="55" fillId="0" borderId="0" xfId="13299" applyNumberFormat="1" applyFont="1" applyAlignment="1"/>
    <xf numFmtId="0" fontId="17"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left" vertical="top"/>
    </xf>
    <xf numFmtId="164" fontId="22" fillId="0" borderId="0" xfId="0" applyNumberFormat="1" applyFont="1" applyFill="1" applyBorder="1" applyAlignment="1">
      <alignment horizontal="left" vertical="top" wrapText="1"/>
    </xf>
    <xf numFmtId="164" fontId="23" fillId="0" borderId="0" xfId="0" applyNumberFormat="1" applyFont="1" applyFill="1" applyBorder="1" applyAlignment="1">
      <alignment horizontal="left" vertical="top" wrapText="1"/>
    </xf>
    <xf numFmtId="0" fontId="3" fillId="0" borderId="0" xfId="0" applyFont="1"/>
    <xf numFmtId="0" fontId="0" fillId="0" borderId="0" xfId="0" applyFill="1" applyBorder="1" applyAlignment="1">
      <alignment horizontal="left" vertical="top"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18" xfId="0" applyFont="1" applyBorder="1" applyAlignment="1">
      <alignment horizontal="center" wrapText="1"/>
    </xf>
    <xf numFmtId="0" fontId="4" fillId="0" borderId="4" xfId="0" applyFont="1" applyBorder="1" applyAlignment="1">
      <alignment wrapText="1"/>
    </xf>
    <xf numFmtId="0" fontId="4" fillId="0" borderId="19" xfId="0" applyFont="1" applyBorder="1" applyAlignment="1"/>
    <xf numFmtId="0" fontId="17" fillId="0" borderId="1" xfId="0" applyFont="1" applyBorder="1" applyAlignment="1">
      <alignment horizontal="right" wrapText="1" indent="1"/>
    </xf>
    <xf numFmtId="0" fontId="4" fillId="0" borderId="4" xfId="0" applyFont="1" applyBorder="1" applyAlignment="1">
      <alignment horizontal="center" wrapText="1"/>
    </xf>
    <xf numFmtId="1" fontId="55" fillId="0" borderId="1" xfId="9175" applyNumberFormat="1" applyFont="1" applyBorder="1"/>
    <xf numFmtId="0" fontId="4" fillId="0" borderId="1" xfId="0" applyFont="1" applyBorder="1" applyAlignment="1">
      <alignment horizontal="right" wrapText="1" indent="1"/>
    </xf>
    <xf numFmtId="164" fontId="25" fillId="0" borderId="0" xfId="0" applyNumberFormat="1" applyFont="1" applyFill="1" applyBorder="1" applyAlignment="1">
      <alignment horizontal="left" vertical="top" wrapText="1"/>
    </xf>
    <xf numFmtId="0" fontId="1" fillId="0" borderId="1" xfId="9175" applyBorder="1"/>
    <xf numFmtId="0" fontId="6" fillId="0" borderId="19" xfId="0" applyFont="1" applyBorder="1" applyAlignment="1"/>
    <xf numFmtId="0" fontId="0" fillId="0" borderId="1" xfId="0" applyBorder="1"/>
    <xf numFmtId="0" fontId="26" fillId="0" borderId="0" xfId="0" applyFont="1" applyFill="1" applyBorder="1" applyAlignment="1">
      <alignment horizontal="left" vertical="top" wrapText="1"/>
    </xf>
    <xf numFmtId="0" fontId="7" fillId="0" borderId="19" xfId="0" applyFont="1" applyBorder="1" applyAlignment="1"/>
    <xf numFmtId="1" fontId="56" fillId="0" borderId="1" xfId="9175" applyNumberFormat="1" applyFont="1" applyBorder="1"/>
    <xf numFmtId="166" fontId="3" fillId="0" borderId="0" xfId="1" applyNumberFormat="1" applyFont="1" applyFill="1" applyBorder="1" applyAlignment="1">
      <alignment horizontal="left" vertical="top"/>
    </xf>
    <xf numFmtId="0" fontId="8" fillId="0" borderId="19" xfId="0" applyFont="1" applyBorder="1" applyAlignment="1"/>
    <xf numFmtId="1" fontId="4" fillId="0" borderId="1" xfId="0" applyNumberFormat="1" applyFont="1" applyBorder="1" applyAlignment="1">
      <alignment horizontal="right" wrapText="1" indent="1"/>
    </xf>
    <xf numFmtId="0" fontId="5" fillId="0" borderId="1" xfId="0" applyFont="1" applyBorder="1" applyAlignment="1">
      <alignment horizontal="right" wrapText="1" indent="1"/>
    </xf>
    <xf numFmtId="164" fontId="25" fillId="0" borderId="0" xfId="0" applyNumberFormat="1" applyFont="1" applyFill="1" applyBorder="1" applyAlignment="1">
      <alignment horizontal="center" vertical="top" wrapText="1"/>
    </xf>
    <xf numFmtId="10" fontId="3" fillId="0" borderId="0" xfId="1" applyNumberFormat="1" applyFont="1" applyFill="1" applyBorder="1" applyAlignment="1">
      <alignment horizontal="left" vertical="top"/>
    </xf>
    <xf numFmtId="1" fontId="56" fillId="0" borderId="1" xfId="9176" applyNumberFormat="1" applyFont="1" applyBorder="1"/>
    <xf numFmtId="0" fontId="17" fillId="0" borderId="19" xfId="0" applyFont="1" applyBorder="1" applyAlignment="1"/>
    <xf numFmtId="0" fontId="9" fillId="0" borderId="4" xfId="0" applyFont="1" applyBorder="1" applyAlignment="1">
      <alignment horizontal="center" wrapText="1"/>
    </xf>
    <xf numFmtId="0" fontId="10" fillId="0" borderId="19" xfId="0" applyFont="1" applyBorder="1" applyAlignment="1"/>
    <xf numFmtId="0" fontId="10" fillId="0" borderId="1" xfId="0" applyFont="1" applyBorder="1" applyAlignment="1">
      <alignment horizontal="right" wrapText="1" indent="1"/>
    </xf>
    <xf numFmtId="164" fontId="27" fillId="0" borderId="0" xfId="0" applyNumberFormat="1" applyFont="1" applyFill="1" applyBorder="1" applyAlignment="1">
      <alignment horizontal="left" vertical="top" wrapText="1"/>
    </xf>
    <xf numFmtId="164" fontId="23" fillId="0" borderId="0" xfId="0" applyNumberFormat="1" applyFont="1" applyFill="1" applyBorder="1" applyAlignment="1">
      <alignment horizontal="center" vertical="top" wrapText="1"/>
    </xf>
    <xf numFmtId="164" fontId="28" fillId="0" borderId="0" xfId="0" applyNumberFormat="1" applyFont="1" applyFill="1" applyBorder="1" applyAlignment="1">
      <alignment horizontal="center" vertical="top" wrapText="1"/>
    </xf>
    <xf numFmtId="0" fontId="4" fillId="0" borderId="7" xfId="0" applyFont="1" applyBorder="1" applyAlignment="1">
      <alignment horizontal="center" wrapText="1"/>
    </xf>
    <xf numFmtId="0" fontId="5" fillId="0" borderId="29" xfId="0" applyFont="1" applyBorder="1" applyAlignment="1"/>
    <xf numFmtId="0" fontId="4" fillId="0" borderId="6" xfId="0" applyFont="1" applyBorder="1" applyAlignment="1">
      <alignment horizontal="center" wrapText="1"/>
    </xf>
    <xf numFmtId="0" fontId="4" fillId="0" borderId="30" xfId="0" applyFont="1" applyBorder="1" applyAlignment="1"/>
    <xf numFmtId="1" fontId="56" fillId="0" borderId="1" xfId="9177" applyNumberFormat="1" applyFont="1" applyBorder="1"/>
    <xf numFmtId="1" fontId="56" fillId="0" borderId="1" xfId="9178" applyNumberFormat="1" applyFont="1" applyBorder="1"/>
    <xf numFmtId="164" fontId="31" fillId="0" borderId="0" xfId="0" applyNumberFormat="1" applyFont="1" applyFill="1" applyBorder="1" applyAlignment="1">
      <alignment horizontal="left" vertical="top" wrapText="1"/>
    </xf>
    <xf numFmtId="164" fontId="32" fillId="0" borderId="0" xfId="0" applyNumberFormat="1" applyFont="1" applyFill="1" applyBorder="1" applyAlignment="1">
      <alignment horizontal="left" vertical="top" wrapText="1"/>
    </xf>
    <xf numFmtId="164" fontId="31" fillId="0" borderId="0" xfId="0" applyNumberFormat="1" applyFont="1" applyFill="1" applyBorder="1" applyAlignment="1">
      <alignment horizontal="center" vertical="top" wrapText="1"/>
    </xf>
    <xf numFmtId="164" fontId="30" fillId="0" borderId="0" xfId="0" applyNumberFormat="1" applyFont="1" applyFill="1" applyBorder="1" applyAlignment="1">
      <alignment horizontal="left" vertical="top" wrapText="1"/>
    </xf>
    <xf numFmtId="164" fontId="33" fillId="0" borderId="0" xfId="0" applyNumberFormat="1" applyFont="1" applyFill="1" applyBorder="1" applyAlignment="1">
      <alignment horizontal="center" vertical="top" wrapText="1"/>
    </xf>
    <xf numFmtId="1" fontId="56" fillId="0" borderId="1" xfId="9179" applyNumberFormat="1" applyFont="1" applyBorder="1"/>
    <xf numFmtId="164" fontId="29" fillId="0" borderId="0" xfId="0" applyNumberFormat="1" applyFont="1" applyFill="1" applyBorder="1" applyAlignment="1">
      <alignment horizontal="left" vertical="top" wrapText="1"/>
    </xf>
    <xf numFmtId="1" fontId="56" fillId="0" borderId="1" xfId="9180" applyNumberFormat="1" applyFont="1" applyBorder="1"/>
    <xf numFmtId="49" fontId="55" fillId="0" borderId="0" xfId="9185" applyNumberFormat="1" applyFont="1" applyAlignment="1"/>
    <xf numFmtId="1" fontId="55" fillId="0" borderId="1" xfId="9181" applyNumberFormat="1" applyFont="1" applyBorder="1"/>
    <xf numFmtId="49" fontId="55" fillId="0" borderId="0" xfId="9182" applyNumberFormat="1" applyFont="1" applyAlignment="1"/>
    <xf numFmtId="1" fontId="55" fillId="0" borderId="1" xfId="9183" applyNumberFormat="1" applyFont="1" applyBorder="1"/>
    <xf numFmtId="0" fontId="5" fillId="0" borderId="19" xfId="0" applyFont="1" applyBorder="1" applyAlignment="1"/>
    <xf numFmtId="1" fontId="56" fillId="0" borderId="1" xfId="9184" applyNumberFormat="1" applyFont="1" applyBorder="1"/>
    <xf numFmtId="164" fontId="34" fillId="0" borderId="0" xfId="0" applyNumberFormat="1" applyFont="1" applyFill="1" applyBorder="1" applyAlignment="1">
      <alignment horizontal="left" vertical="top" wrapText="1"/>
    </xf>
    <xf numFmtId="164" fontId="35" fillId="0" borderId="0" xfId="0" applyNumberFormat="1" applyFont="1" applyFill="1" applyBorder="1" applyAlignment="1">
      <alignment horizontal="left" vertical="top" wrapText="1"/>
    </xf>
    <xf numFmtId="0" fontId="5" fillId="0" borderId="19" xfId="0" applyFont="1" applyBorder="1" applyAlignment="1">
      <alignment horizontal="right"/>
    </xf>
    <xf numFmtId="164" fontId="36" fillId="0" borderId="0" xfId="0" applyNumberFormat="1" applyFont="1" applyFill="1" applyBorder="1" applyAlignment="1">
      <alignment horizontal="left" vertical="top" wrapText="1"/>
    </xf>
    <xf numFmtId="164" fontId="37" fillId="0" borderId="0" xfId="0" applyNumberFormat="1" applyFont="1" applyFill="1" applyBorder="1" applyAlignment="1">
      <alignment horizontal="left" vertical="top" wrapText="1"/>
    </xf>
    <xf numFmtId="0" fontId="4" fillId="0" borderId="5" xfId="0" applyFont="1" applyBorder="1" applyAlignment="1">
      <alignment horizontal="center" wrapText="1"/>
    </xf>
    <xf numFmtId="0" fontId="4" fillId="0" borderId="31" xfId="0" applyFont="1" applyBorder="1" applyAlignment="1"/>
    <xf numFmtId="1" fontId="55" fillId="0" borderId="1" xfId="9186" applyNumberFormat="1" applyFont="1" applyBorder="1"/>
    <xf numFmtId="1" fontId="57" fillId="0" borderId="0" xfId="0" applyNumberFormat="1" applyFont="1" applyAlignment="1">
      <alignment horizontal="right" indent="1"/>
    </xf>
    <xf numFmtId="0" fontId="57" fillId="0" borderId="0" xfId="0" applyFont="1" applyAlignment="1">
      <alignment horizontal="right" indent="1"/>
    </xf>
    <xf numFmtId="0" fontId="18" fillId="0" borderId="0" xfId="0" applyFont="1" applyBorder="1" applyAlignment="1">
      <alignment horizontal="right" wrapText="1"/>
    </xf>
    <xf numFmtId="10" fontId="57" fillId="0" borderId="0" xfId="1" applyNumberFormat="1" applyFont="1" applyAlignment="1">
      <alignment horizontal="right" indent="1"/>
    </xf>
    <xf numFmtId="0" fontId="0" fillId="0" borderId="0" xfId="0" applyAlignment="1">
      <alignment horizontal="right" indent="1"/>
    </xf>
    <xf numFmtId="166" fontId="0" fillId="0" borderId="0" xfId="1" applyNumberFormat="1" applyFont="1" applyAlignment="1">
      <alignment horizontal="right" indent="1"/>
    </xf>
    <xf numFmtId="0" fontId="12" fillId="0" borderId="0" xfId="0" applyFont="1"/>
    <xf numFmtId="0" fontId="15" fillId="0" borderId="0" xfId="0" applyFont="1"/>
    <xf numFmtId="0" fontId="20" fillId="0" borderId="0" xfId="0" applyFont="1"/>
    <xf numFmtId="0" fontId="13" fillId="0" borderId="0" xfId="0" applyFont="1"/>
    <xf numFmtId="0" fontId="0" fillId="0" borderId="0" xfId="0" applyBorder="1" applyAlignment="1">
      <alignment horizontal="right"/>
    </xf>
    <xf numFmtId="0" fontId="0" fillId="0" borderId="0" xfId="0" applyFill="1" applyBorder="1"/>
    <xf numFmtId="3" fontId="20" fillId="0" borderId="0" xfId="0" applyNumberFormat="1" applyFont="1" applyBorder="1"/>
    <xf numFmtId="3" fontId="20" fillId="0" borderId="0" xfId="0" applyNumberFormat="1" applyFont="1" applyBorder="1" applyAlignment="1">
      <alignment horizontal="right" wrapText="1" indent="1"/>
    </xf>
    <xf numFmtId="3" fontId="20" fillId="0" borderId="0" xfId="0" applyNumberFormat="1" applyFont="1" applyFill="1" applyBorder="1"/>
    <xf numFmtId="0" fontId="80" fillId="0" borderId="0" xfId="0" applyFont="1" applyBorder="1"/>
    <xf numFmtId="0" fontId="20" fillId="0" borderId="0" xfId="0" applyFont="1" applyFill="1" applyBorder="1"/>
    <xf numFmtId="2" fontId="0" fillId="0" borderId="0" xfId="0" applyNumberFormat="1" applyBorder="1"/>
    <xf numFmtId="3" fontId="80" fillId="0" borderId="0" xfId="0" applyNumberFormat="1" applyFont="1" applyBorder="1"/>
    <xf numFmtId="2" fontId="0" fillId="0" borderId="0" xfId="0" applyNumberFormat="1" applyBorder="1" applyAlignment="1">
      <alignment horizontal="right"/>
    </xf>
    <xf numFmtId="0" fontId="20" fillId="0" borderId="0" xfId="776" applyFont="1" applyAlignment="1">
      <alignment horizontal="right"/>
    </xf>
    <xf numFmtId="0" fontId="20" fillId="0" borderId="0" xfId="779" applyFont="1" applyFill="1" applyAlignment="1">
      <alignment horizontal="right"/>
    </xf>
    <xf numFmtId="49" fontId="0" fillId="0" borderId="0" xfId="0" applyNumberFormat="1" applyBorder="1"/>
    <xf numFmtId="49" fontId="0" fillId="0" borderId="0" xfId="0" applyNumberFormat="1" applyFill="1" applyBorder="1"/>
    <xf numFmtId="10" fontId="0" fillId="0" borderId="0" xfId="0" applyNumberFormat="1"/>
    <xf numFmtId="0" fontId="57" fillId="0" borderId="0" xfId="0" applyFont="1" applyAlignment="1">
      <alignment horizontal="center" wrapText="1"/>
    </xf>
    <xf numFmtId="0" fontId="0" fillId="0" borderId="0" xfId="0" applyAlignment="1">
      <alignment horizontal="right"/>
    </xf>
    <xf numFmtId="0" fontId="20" fillId="0" borderId="0" xfId="0" applyFont="1" applyAlignment="1">
      <alignment horizontal="right"/>
    </xf>
    <xf numFmtId="166" fontId="0" fillId="0" borderId="0" xfId="1" applyNumberFormat="1" applyFont="1"/>
    <xf numFmtId="1" fontId="56" fillId="0" borderId="1" xfId="9179" applyNumberFormat="1" applyFont="1" applyBorder="1" applyAlignment="1">
      <alignment horizontal="right"/>
    </xf>
    <xf numFmtId="1" fontId="56" fillId="0" borderId="1" xfId="9180" applyNumberFormat="1" applyFont="1" applyBorder="1" applyAlignment="1">
      <alignment horizontal="right"/>
    </xf>
    <xf numFmtId="0" fontId="4" fillId="0" borderId="3" xfId="0" applyFont="1" applyBorder="1" applyAlignment="1">
      <alignment horizontal="right" wrapText="1"/>
    </xf>
    <xf numFmtId="1" fontId="55" fillId="0" borderId="1" xfId="9175" applyNumberFormat="1" applyFont="1" applyBorder="1" applyAlignment="1">
      <alignment horizontal="right"/>
    </xf>
    <xf numFmtId="0" fontId="1" fillId="0" borderId="1" xfId="9175" applyBorder="1" applyAlignment="1">
      <alignment horizontal="right"/>
    </xf>
    <xf numFmtId="0" fontId="0" fillId="0" borderId="1" xfId="0" applyBorder="1" applyAlignment="1">
      <alignment horizontal="right"/>
    </xf>
    <xf numFmtId="1" fontId="56" fillId="0" borderId="1" xfId="9175" applyNumberFormat="1" applyFont="1" applyBorder="1" applyAlignment="1">
      <alignment horizontal="right"/>
    </xf>
    <xf numFmtId="1" fontId="56" fillId="0" borderId="1" xfId="9176" applyNumberFormat="1" applyFont="1" applyBorder="1" applyAlignment="1">
      <alignment horizontal="right"/>
    </xf>
    <xf numFmtId="1" fontId="56" fillId="0" borderId="1" xfId="9177" applyNumberFormat="1" applyFont="1" applyBorder="1" applyAlignment="1">
      <alignment horizontal="right"/>
    </xf>
    <xf numFmtId="1" fontId="56" fillId="0" borderId="1" xfId="9178" applyNumberFormat="1" applyFont="1" applyBorder="1" applyAlignment="1">
      <alignment horizontal="right"/>
    </xf>
    <xf numFmtId="1" fontId="55" fillId="0" borderId="1" xfId="9181" applyNumberFormat="1" applyFont="1" applyBorder="1" applyAlignment="1">
      <alignment horizontal="right"/>
    </xf>
    <xf numFmtId="1" fontId="55" fillId="0" borderId="1" xfId="9183" applyNumberFormat="1" applyFont="1" applyBorder="1" applyAlignment="1">
      <alignment horizontal="right"/>
    </xf>
    <xf numFmtId="1" fontId="56" fillId="0" borderId="1" xfId="9184" applyNumberFormat="1" applyFont="1" applyBorder="1" applyAlignment="1">
      <alignment horizontal="right"/>
    </xf>
    <xf numFmtId="1" fontId="55" fillId="0" borderId="1" xfId="9186" applyNumberFormat="1" applyFont="1" applyBorder="1" applyAlignment="1">
      <alignment horizontal="right"/>
    </xf>
    <xf numFmtId="1" fontId="0" fillId="0" borderId="0" xfId="0" applyNumberFormat="1" applyFill="1" applyBorder="1"/>
    <xf numFmtId="0" fontId="17" fillId="0" borderId="1" xfId="0" applyFont="1" applyBorder="1" applyAlignment="1">
      <alignment horizontal="right" wrapText="1"/>
    </xf>
    <xf numFmtId="0" fontId="4" fillId="0" borderId="1" xfId="0" applyFont="1" applyBorder="1" applyAlignment="1">
      <alignment horizontal="right" wrapText="1"/>
    </xf>
    <xf numFmtId="1" fontId="4" fillId="0" borderId="1" xfId="0" applyNumberFormat="1" applyFont="1" applyBorder="1" applyAlignment="1">
      <alignment horizontal="right" wrapText="1"/>
    </xf>
    <xf numFmtId="0" fontId="5" fillId="0" borderId="1" xfId="0" applyFont="1" applyBorder="1" applyAlignment="1">
      <alignment horizontal="right" wrapText="1"/>
    </xf>
    <xf numFmtId="0" fontId="10" fillId="0" borderId="1" xfId="0" applyFont="1" applyBorder="1" applyAlignment="1">
      <alignment horizontal="right" wrapText="1"/>
    </xf>
    <xf numFmtId="1" fontId="57" fillId="0" borderId="0" xfId="0" applyNumberFormat="1" applyFont="1" applyAlignment="1">
      <alignment horizontal="right"/>
    </xf>
    <xf numFmtId="0" fontId="57" fillId="0" borderId="0" xfId="0" applyFont="1" applyAlignment="1">
      <alignment horizontal="right"/>
    </xf>
    <xf numFmtId="10" fontId="57" fillId="0" borderId="0" xfId="1" applyNumberFormat="1" applyFont="1" applyAlignment="1">
      <alignment horizontal="right"/>
    </xf>
    <xf numFmtId="166" fontId="0" fillId="0" borderId="0" xfId="1" applyNumberFormat="1" applyFont="1" applyAlignment="1">
      <alignment horizontal="right"/>
    </xf>
    <xf numFmtId="0" fontId="4" fillId="0" borderId="18" xfId="0" applyFont="1" applyBorder="1" applyAlignment="1">
      <alignment horizontal="right" wrapText="1"/>
    </xf>
    <xf numFmtId="9" fontId="0" fillId="0" borderId="0" xfId="0" applyNumberFormat="1"/>
    <xf numFmtId="1" fontId="0" fillId="0" borderId="0" xfId="0" applyNumberFormat="1"/>
    <xf numFmtId="49" fontId="0" fillId="0" borderId="0" xfId="0" applyNumberFormat="1"/>
    <xf numFmtId="166" fontId="0" fillId="0" borderId="0" xfId="0" applyNumberFormat="1"/>
    <xf numFmtId="1" fontId="61" fillId="0" borderId="0" xfId="16394" applyNumberFormat="1" applyFont="1"/>
    <xf numFmtId="3" fontId="0" fillId="0" borderId="32" xfId="0" applyNumberFormat="1" applyBorder="1"/>
    <xf numFmtId="0" fontId="20" fillId="0" borderId="0" xfId="0" applyFont="1" applyFill="1" applyBorder="1" applyAlignment="1">
      <alignment horizontal="left"/>
    </xf>
    <xf numFmtId="0" fontId="18" fillId="0" borderId="8" xfId="0" applyFont="1" applyBorder="1" applyAlignment="1">
      <alignment horizontal="right" wrapText="1"/>
    </xf>
    <xf numFmtId="0" fontId="19" fillId="0" borderId="8" xfId="0" applyFont="1" applyBorder="1" applyAlignment="1">
      <alignment horizontal="right" wrapText="1"/>
    </xf>
    <xf numFmtId="0" fontId="18" fillId="0" borderId="0" xfId="0" applyFont="1" applyBorder="1" applyAlignment="1">
      <alignment horizontal="left" wrapText="1"/>
    </xf>
    <xf numFmtId="0" fontId="19" fillId="0" borderId="0" xfId="0" applyFont="1" applyAlignment="1">
      <alignment horizontal="left" wrapText="1"/>
    </xf>
    <xf numFmtId="0" fontId="13" fillId="0" borderId="0" xfId="0" applyFont="1" applyAlignment="1">
      <alignment wrapText="1"/>
    </xf>
  </cellXfs>
  <cellStyles count="16395">
    <cellStyle name="20% - Accent1" xfId="10" builtinId="30" customBuiltin="1"/>
    <cellStyle name="20% - Accent1 10" xfId="651"/>
    <cellStyle name="20% - Accent1 10 10" xfId="8671"/>
    <cellStyle name="20% - Accent1 10 10 2" xfId="15892"/>
    <cellStyle name="20% - Accent1 10 11" xfId="9391"/>
    <cellStyle name="20% - Accent1 10 2" xfId="1021"/>
    <cellStyle name="20% - Accent1 10 2 2" xfId="3654"/>
    <cellStyle name="20% - Accent1 10 2 2 2" xfId="10966"/>
    <cellStyle name="20% - Accent1 10 2 3" xfId="7085"/>
    <cellStyle name="20% - Accent1 10 2 3 2" xfId="14355"/>
    <cellStyle name="20% - Accent1 10 2 4" xfId="8670"/>
    <cellStyle name="20% - Accent1 10 2 4 2" xfId="15891"/>
    <cellStyle name="20% - Accent1 10 2 5" xfId="9650"/>
    <cellStyle name="20% - Accent1 10 3" xfId="1469"/>
    <cellStyle name="20% - Accent1 10 3 2" xfId="3655"/>
    <cellStyle name="20% - Accent1 10 3 2 2" xfId="10967"/>
    <cellStyle name="20% - Accent1 10 3 3" xfId="7084"/>
    <cellStyle name="20% - Accent1 10 3 3 2" xfId="14354"/>
    <cellStyle name="20% - Accent1 10 3 4" xfId="8669"/>
    <cellStyle name="20% - Accent1 10 3 4 2" xfId="15890"/>
    <cellStyle name="20% - Accent1 10 3 5" xfId="9851"/>
    <cellStyle name="20% - Accent1 10 4" xfId="2685"/>
    <cellStyle name="20% - Accent1 10 4 2" xfId="3656"/>
    <cellStyle name="20% - Accent1 10 4 2 2" xfId="10968"/>
    <cellStyle name="20% - Accent1 10 4 3" xfId="7083"/>
    <cellStyle name="20% - Accent1 10 4 3 2" xfId="14353"/>
    <cellStyle name="20% - Accent1 10 4 4" xfId="8668"/>
    <cellStyle name="20% - Accent1 10 4 4 2" xfId="15889"/>
    <cellStyle name="20% - Accent1 10 4 5" xfId="10378"/>
    <cellStyle name="20% - Accent1 10 5" xfId="2908"/>
    <cellStyle name="20% - Accent1 10 5 2" xfId="3657"/>
    <cellStyle name="20% - Accent1 10 5 2 2" xfId="10969"/>
    <cellStyle name="20% - Accent1 10 5 3" xfId="7082"/>
    <cellStyle name="20% - Accent1 10 5 3 2" xfId="14352"/>
    <cellStyle name="20% - Accent1 10 5 4" xfId="8667"/>
    <cellStyle name="20% - Accent1 10 5 4 2" xfId="15888"/>
    <cellStyle name="20% - Accent1 10 5 5" xfId="10576"/>
    <cellStyle name="20% - Accent1 10 6" xfId="3022"/>
    <cellStyle name="20% - Accent1 10 6 2" xfId="3658"/>
    <cellStyle name="20% - Accent1 10 6 2 2" xfId="10970"/>
    <cellStyle name="20% - Accent1 10 6 3" xfId="7081"/>
    <cellStyle name="20% - Accent1 10 6 3 2" xfId="14351"/>
    <cellStyle name="20% - Accent1 10 6 4" xfId="8666"/>
    <cellStyle name="20% - Accent1 10 6 4 2" xfId="15887"/>
    <cellStyle name="20% - Accent1 10 6 5" xfId="10668"/>
    <cellStyle name="20% - Accent1 10 7" xfId="3552"/>
    <cellStyle name="20% - Accent1 10 7 2" xfId="3659"/>
    <cellStyle name="20% - Accent1 10 7 2 2" xfId="10971"/>
    <cellStyle name="20% - Accent1 10 7 3" xfId="7080"/>
    <cellStyle name="20% - Accent1 10 7 3 2" xfId="14350"/>
    <cellStyle name="20% - Accent1 10 7 4" xfId="8665"/>
    <cellStyle name="20% - Accent1 10 7 4 2" xfId="15886"/>
    <cellStyle name="20% - Accent1 10 7 5" xfId="10928"/>
    <cellStyle name="20% - Accent1 10 8" xfId="3653"/>
    <cellStyle name="20% - Accent1 10 8 2" xfId="10965"/>
    <cellStyle name="20% - Accent1 10 9" xfId="7086"/>
    <cellStyle name="20% - Accent1 10 9 2" xfId="14356"/>
    <cellStyle name="20% - Accent1 11" xfId="658"/>
    <cellStyle name="20% - Accent1 11 10" xfId="8664"/>
    <cellStyle name="20% - Accent1 11 10 2" xfId="15885"/>
    <cellStyle name="20% - Accent1 11 11" xfId="9398"/>
    <cellStyle name="20% - Accent1 11 2" xfId="1028"/>
    <cellStyle name="20% - Accent1 11 2 2" xfId="3661"/>
    <cellStyle name="20% - Accent1 11 2 2 2" xfId="10973"/>
    <cellStyle name="20% - Accent1 11 2 3" xfId="7078"/>
    <cellStyle name="20% - Accent1 11 2 3 2" xfId="14348"/>
    <cellStyle name="20% - Accent1 11 2 4" xfId="8663"/>
    <cellStyle name="20% - Accent1 11 2 4 2" xfId="15884"/>
    <cellStyle name="20% - Accent1 11 2 5" xfId="9657"/>
    <cellStyle name="20% - Accent1 11 3" xfId="1476"/>
    <cellStyle name="20% - Accent1 11 3 2" xfId="3662"/>
    <cellStyle name="20% - Accent1 11 3 2 2" xfId="10974"/>
    <cellStyle name="20% - Accent1 11 3 3" xfId="7077"/>
    <cellStyle name="20% - Accent1 11 3 3 2" xfId="14347"/>
    <cellStyle name="20% - Accent1 11 3 4" xfId="8662"/>
    <cellStyle name="20% - Accent1 11 3 4 2" xfId="15883"/>
    <cellStyle name="20% - Accent1 11 3 5" xfId="9858"/>
    <cellStyle name="20% - Accent1 11 4" xfId="2692"/>
    <cellStyle name="20% - Accent1 11 4 2" xfId="3663"/>
    <cellStyle name="20% - Accent1 11 4 2 2" xfId="10975"/>
    <cellStyle name="20% - Accent1 11 4 3" xfId="7076"/>
    <cellStyle name="20% - Accent1 11 4 3 2" xfId="14346"/>
    <cellStyle name="20% - Accent1 11 4 4" xfId="8661"/>
    <cellStyle name="20% - Accent1 11 4 4 2" xfId="15882"/>
    <cellStyle name="20% - Accent1 11 4 5" xfId="10385"/>
    <cellStyle name="20% - Accent1 11 5" xfId="2915"/>
    <cellStyle name="20% - Accent1 11 5 2" xfId="3664"/>
    <cellStyle name="20% - Accent1 11 5 2 2" xfId="10976"/>
    <cellStyle name="20% - Accent1 11 5 3" xfId="7075"/>
    <cellStyle name="20% - Accent1 11 5 3 2" xfId="14345"/>
    <cellStyle name="20% - Accent1 11 5 4" xfId="8660"/>
    <cellStyle name="20% - Accent1 11 5 4 2" xfId="15881"/>
    <cellStyle name="20% - Accent1 11 5 5" xfId="10583"/>
    <cellStyle name="20% - Accent1 11 6" xfId="3029"/>
    <cellStyle name="20% - Accent1 11 6 2" xfId="3665"/>
    <cellStyle name="20% - Accent1 11 6 2 2" xfId="10977"/>
    <cellStyle name="20% - Accent1 11 6 3" xfId="7074"/>
    <cellStyle name="20% - Accent1 11 6 3 2" xfId="14344"/>
    <cellStyle name="20% - Accent1 11 6 4" xfId="8659"/>
    <cellStyle name="20% - Accent1 11 6 4 2" xfId="15880"/>
    <cellStyle name="20% - Accent1 11 6 5" xfId="10675"/>
    <cellStyle name="20% - Accent1 11 7" xfId="3559"/>
    <cellStyle name="20% - Accent1 11 7 2" xfId="3666"/>
    <cellStyle name="20% - Accent1 11 7 2 2" xfId="10978"/>
    <cellStyle name="20% - Accent1 11 7 3" xfId="7073"/>
    <cellStyle name="20% - Accent1 11 7 3 2" xfId="14343"/>
    <cellStyle name="20% - Accent1 11 7 4" xfId="8658"/>
    <cellStyle name="20% - Accent1 11 7 4 2" xfId="15879"/>
    <cellStyle name="20% - Accent1 11 7 5" xfId="10935"/>
    <cellStyle name="20% - Accent1 11 8" xfId="3660"/>
    <cellStyle name="20% - Accent1 11 8 2" xfId="10972"/>
    <cellStyle name="20% - Accent1 11 9" xfId="7079"/>
    <cellStyle name="20% - Accent1 11 9 2" xfId="14349"/>
    <cellStyle name="20% - Accent1 12" xfId="657"/>
    <cellStyle name="20% - Accent1 12 10" xfId="8657"/>
    <cellStyle name="20% - Accent1 12 10 2" xfId="15878"/>
    <cellStyle name="20% - Accent1 12 11" xfId="9397"/>
    <cellStyle name="20% - Accent1 12 2" xfId="1027"/>
    <cellStyle name="20% - Accent1 12 2 2" xfId="3668"/>
    <cellStyle name="20% - Accent1 12 2 2 2" xfId="10980"/>
    <cellStyle name="20% - Accent1 12 2 3" xfId="7071"/>
    <cellStyle name="20% - Accent1 12 2 3 2" xfId="14341"/>
    <cellStyle name="20% - Accent1 12 2 4" xfId="8656"/>
    <cellStyle name="20% - Accent1 12 2 4 2" xfId="15877"/>
    <cellStyle name="20% - Accent1 12 2 5" xfId="9656"/>
    <cellStyle name="20% - Accent1 12 3" xfId="1475"/>
    <cellStyle name="20% - Accent1 12 3 2" xfId="3669"/>
    <cellStyle name="20% - Accent1 12 3 2 2" xfId="10981"/>
    <cellStyle name="20% - Accent1 12 3 3" xfId="7070"/>
    <cellStyle name="20% - Accent1 12 3 3 2" xfId="14340"/>
    <cellStyle name="20% - Accent1 12 3 4" xfId="8655"/>
    <cellStyle name="20% - Accent1 12 3 4 2" xfId="15876"/>
    <cellStyle name="20% - Accent1 12 3 5" xfId="9857"/>
    <cellStyle name="20% - Accent1 12 4" xfId="2691"/>
    <cellStyle name="20% - Accent1 12 4 2" xfId="3670"/>
    <cellStyle name="20% - Accent1 12 4 2 2" xfId="10982"/>
    <cellStyle name="20% - Accent1 12 4 3" xfId="7069"/>
    <cellStyle name="20% - Accent1 12 4 3 2" xfId="14339"/>
    <cellStyle name="20% - Accent1 12 4 4" xfId="8654"/>
    <cellStyle name="20% - Accent1 12 4 4 2" xfId="15875"/>
    <cellStyle name="20% - Accent1 12 4 5" xfId="10384"/>
    <cellStyle name="20% - Accent1 12 5" xfId="2914"/>
    <cellStyle name="20% - Accent1 12 5 2" xfId="3671"/>
    <cellStyle name="20% - Accent1 12 5 2 2" xfId="10983"/>
    <cellStyle name="20% - Accent1 12 5 3" xfId="7068"/>
    <cellStyle name="20% - Accent1 12 5 3 2" xfId="14338"/>
    <cellStyle name="20% - Accent1 12 5 4" xfId="8653"/>
    <cellStyle name="20% - Accent1 12 5 4 2" xfId="15874"/>
    <cellStyle name="20% - Accent1 12 5 5" xfId="10582"/>
    <cellStyle name="20% - Accent1 12 6" xfId="3028"/>
    <cellStyle name="20% - Accent1 12 6 2" xfId="3672"/>
    <cellStyle name="20% - Accent1 12 6 2 2" xfId="10984"/>
    <cellStyle name="20% - Accent1 12 6 3" xfId="7067"/>
    <cellStyle name="20% - Accent1 12 6 3 2" xfId="14337"/>
    <cellStyle name="20% - Accent1 12 6 4" xfId="8652"/>
    <cellStyle name="20% - Accent1 12 6 4 2" xfId="15873"/>
    <cellStyle name="20% - Accent1 12 6 5" xfId="10674"/>
    <cellStyle name="20% - Accent1 12 7" xfId="3558"/>
    <cellStyle name="20% - Accent1 12 7 2" xfId="3673"/>
    <cellStyle name="20% - Accent1 12 7 2 2" xfId="10985"/>
    <cellStyle name="20% - Accent1 12 7 3" xfId="7066"/>
    <cellStyle name="20% - Accent1 12 7 3 2" xfId="14336"/>
    <cellStyle name="20% - Accent1 12 7 4" xfId="8651"/>
    <cellStyle name="20% - Accent1 12 7 4 2" xfId="15872"/>
    <cellStyle name="20% - Accent1 12 7 5" xfId="10934"/>
    <cellStyle name="20% - Accent1 12 8" xfId="3667"/>
    <cellStyle name="20% - Accent1 12 8 2" xfId="10979"/>
    <cellStyle name="20% - Accent1 12 9" xfId="7072"/>
    <cellStyle name="20% - Accent1 12 9 2" xfId="14342"/>
    <cellStyle name="20% - Accent1 13" xfId="691"/>
    <cellStyle name="20% - Accent1 13 2" xfId="3674"/>
    <cellStyle name="20% - Accent1 13 2 2" xfId="10986"/>
    <cellStyle name="20% - Accent1 13 3" xfId="7065"/>
    <cellStyle name="20% - Accent1 13 3 2" xfId="14335"/>
    <cellStyle name="20% - Accent1 13 4" xfId="8650"/>
    <cellStyle name="20% - Accent1 13 4 2" xfId="15871"/>
    <cellStyle name="20% - Accent1 13 5" xfId="9428"/>
    <cellStyle name="20% - Accent1 14" xfId="880"/>
    <cellStyle name="20% - Accent1 14 2" xfId="3675"/>
    <cellStyle name="20% - Accent1 14 2 2" xfId="10987"/>
    <cellStyle name="20% - Accent1 14 3" xfId="7064"/>
    <cellStyle name="20% - Accent1 14 3 2" xfId="14334"/>
    <cellStyle name="20% - Accent1 14 4" xfId="8649"/>
    <cellStyle name="20% - Accent1 14 4 2" xfId="15870"/>
    <cellStyle name="20% - Accent1 14 5" xfId="9516"/>
    <cellStyle name="20% - Accent1 15" xfId="741"/>
    <cellStyle name="20% - Accent1 16" xfId="1556"/>
    <cellStyle name="20% - Accent1 17" xfId="1511"/>
    <cellStyle name="20% - Accent1 18" xfId="721"/>
    <cellStyle name="20% - Accent1 19" xfId="1299"/>
    <cellStyle name="20% - Accent1 2" xfId="304"/>
    <cellStyle name="20% - Accent1 2 2" xfId="1667"/>
    <cellStyle name="20% - Accent1 2 3" xfId="1668"/>
    <cellStyle name="20% - Accent1 20" xfId="1612"/>
    <cellStyle name="20% - Accent1 21" xfId="1652"/>
    <cellStyle name="20% - Accent1 21 2" xfId="3685"/>
    <cellStyle name="20% - Accent1 21 2 2" xfId="10997"/>
    <cellStyle name="20% - Accent1 21 3" xfId="7063"/>
    <cellStyle name="20% - Accent1 21 3 2" xfId="14333"/>
    <cellStyle name="20% - Accent1 21 4" xfId="8648"/>
    <cellStyle name="20% - Accent1 21 4 2" xfId="15869"/>
    <cellStyle name="20% - Accent1 21 5" xfId="9886"/>
    <cellStyle name="20% - Accent1 22" xfId="2048"/>
    <cellStyle name="20% - Accent1 22 2" xfId="3686"/>
    <cellStyle name="20% - Accent1 22 2 2" xfId="10998"/>
    <cellStyle name="20% - Accent1 22 3" xfId="7062"/>
    <cellStyle name="20% - Accent1 22 3 2" xfId="14332"/>
    <cellStyle name="20% - Accent1 22 4" xfId="8647"/>
    <cellStyle name="20% - Accent1 22 4 2" xfId="15868"/>
    <cellStyle name="20% - Accent1 22 5" xfId="9947"/>
    <cellStyle name="20% - Accent1 23" xfId="2188"/>
    <cellStyle name="20% - Accent1 23 2" xfId="3687"/>
    <cellStyle name="20% - Accent1 23 2 2" xfId="10999"/>
    <cellStyle name="20% - Accent1 23 3" xfId="7061"/>
    <cellStyle name="20% - Accent1 23 3 2" xfId="14331"/>
    <cellStyle name="20% - Accent1 23 4" xfId="8646"/>
    <cellStyle name="20% - Accent1 23 4 2" xfId="15867"/>
    <cellStyle name="20% - Accent1 23 5" xfId="9976"/>
    <cellStyle name="20% - Accent1 24" xfId="2252"/>
    <cellStyle name="20% - Accent1 24 2" xfId="3688"/>
    <cellStyle name="20% - Accent1 24 2 2" xfId="11000"/>
    <cellStyle name="20% - Accent1 24 3" xfId="7060"/>
    <cellStyle name="20% - Accent1 24 3 2" xfId="14330"/>
    <cellStyle name="20% - Accent1 24 4" xfId="8645"/>
    <cellStyle name="20% - Accent1 24 4 2" xfId="15866"/>
    <cellStyle name="20% - Accent1 24 5" xfId="9996"/>
    <cellStyle name="20% - Accent1 25" xfId="2297"/>
    <cellStyle name="20% - Accent1 25 2" xfId="3689"/>
    <cellStyle name="20% - Accent1 25 2 2" xfId="11001"/>
    <cellStyle name="20% - Accent1 25 3" xfId="7059"/>
    <cellStyle name="20% - Accent1 25 3 2" xfId="14329"/>
    <cellStyle name="20% - Accent1 25 4" xfId="8644"/>
    <cellStyle name="20% - Accent1 25 4 2" xfId="15865"/>
    <cellStyle name="20% - Accent1 25 5" xfId="10017"/>
    <cellStyle name="20% - Accent1 26" xfId="2740"/>
    <cellStyle name="20% - Accent1 26 2" xfId="3690"/>
    <cellStyle name="20% - Accent1 26 2 2" xfId="11002"/>
    <cellStyle name="20% - Accent1 26 3" xfId="7058"/>
    <cellStyle name="20% - Accent1 26 3 2" xfId="14328"/>
    <cellStyle name="20% - Accent1 26 4" xfId="8643"/>
    <cellStyle name="20% - Accent1 26 4 2" xfId="15864"/>
    <cellStyle name="20% - Accent1 26 5" xfId="10425"/>
    <cellStyle name="20% - Accent1 27" xfId="2955"/>
    <cellStyle name="20% - Accent1 27 2" xfId="3691"/>
    <cellStyle name="20% - Accent1 27 2 2" xfId="11003"/>
    <cellStyle name="20% - Accent1 27 3" xfId="7057"/>
    <cellStyle name="20% - Accent1 27 3 2" xfId="14327"/>
    <cellStyle name="20% - Accent1 27 4" xfId="8642"/>
    <cellStyle name="20% - Accent1 27 4 2" xfId="15863"/>
    <cellStyle name="20% - Accent1 27 5" xfId="10615"/>
    <cellStyle name="20% - Accent1 28" xfId="3313"/>
    <cellStyle name="20% - Accent1 28 2" xfId="3692"/>
    <cellStyle name="20% - Accent1 28 2 2" xfId="11004"/>
    <cellStyle name="20% - Accent1 28 3" xfId="7056"/>
    <cellStyle name="20% - Accent1 28 3 2" xfId="14326"/>
    <cellStyle name="20% - Accent1 28 4" xfId="8641"/>
    <cellStyle name="20% - Accent1 28 4 2" xfId="15862"/>
    <cellStyle name="20% - Accent1 28 5" xfId="10731"/>
    <cellStyle name="20% - Accent1 29" xfId="3652"/>
    <cellStyle name="20% - Accent1 29 2" xfId="10964"/>
    <cellStyle name="20% - Accent1 3" xfId="305"/>
    <cellStyle name="20% - Accent1 3 2" xfId="1669"/>
    <cellStyle name="20% - Accent1 3 3" xfId="1670"/>
    <cellStyle name="20% - Accent1 30" xfId="7087"/>
    <cellStyle name="20% - Accent1 30 2" xfId="14357"/>
    <cellStyle name="20% - Accent1 31" xfId="8672"/>
    <cellStyle name="20% - Accent1 31 2" xfId="15893"/>
    <cellStyle name="20% - Accent1 32" xfId="9162"/>
    <cellStyle name="20% - Accent1 4" xfId="401"/>
    <cellStyle name="20% - Accent1 4 10" xfId="2419"/>
    <cellStyle name="20% - Accent1 4 10 2" xfId="3697"/>
    <cellStyle name="20% - Accent1 4 10 2 2" xfId="11009"/>
    <cellStyle name="20% - Accent1 4 10 3" xfId="7054"/>
    <cellStyle name="20% - Accent1 4 10 3 2" xfId="14324"/>
    <cellStyle name="20% - Accent1 4 10 4" xfId="8639"/>
    <cellStyle name="20% - Accent1 4 10 4 2" xfId="15860"/>
    <cellStyle name="20% - Accent1 4 10 5" xfId="10127"/>
    <cellStyle name="20% - Accent1 4 11" xfId="2800"/>
    <cellStyle name="20% - Accent1 4 11 2" xfId="3698"/>
    <cellStyle name="20% - Accent1 4 11 2 2" xfId="11010"/>
    <cellStyle name="20% - Accent1 4 11 3" xfId="7053"/>
    <cellStyle name="20% - Accent1 4 11 3 2" xfId="14323"/>
    <cellStyle name="20% - Accent1 4 11 4" xfId="8638"/>
    <cellStyle name="20% - Accent1 4 11 4 2" xfId="15859"/>
    <cellStyle name="20% - Accent1 4 11 5" xfId="10480"/>
    <cellStyle name="20% - Accent1 4 12" xfId="2973"/>
    <cellStyle name="20% - Accent1 4 12 2" xfId="3699"/>
    <cellStyle name="20% - Accent1 4 12 2 2" xfId="11011"/>
    <cellStyle name="20% - Accent1 4 12 3" xfId="7052"/>
    <cellStyle name="20% - Accent1 4 12 3 2" xfId="14322"/>
    <cellStyle name="20% - Accent1 4 12 4" xfId="8637"/>
    <cellStyle name="20% - Accent1 4 12 4 2" xfId="15858"/>
    <cellStyle name="20% - Accent1 4 12 5" xfId="10630"/>
    <cellStyle name="20% - Accent1 4 13" xfId="3352"/>
    <cellStyle name="20% - Accent1 4 13 2" xfId="3700"/>
    <cellStyle name="20% - Accent1 4 13 2 2" xfId="11012"/>
    <cellStyle name="20% - Accent1 4 13 3" xfId="7051"/>
    <cellStyle name="20% - Accent1 4 13 3 2" xfId="14321"/>
    <cellStyle name="20% - Accent1 4 13 4" xfId="8636"/>
    <cellStyle name="20% - Accent1 4 13 4 2" xfId="15857"/>
    <cellStyle name="20% - Accent1 4 13 5" xfId="10746"/>
    <cellStyle name="20% - Accent1 4 14" xfId="3696"/>
    <cellStyle name="20% - Accent1 4 14 2" xfId="11008"/>
    <cellStyle name="20% - Accent1 4 15" xfId="7055"/>
    <cellStyle name="20% - Accent1 4 15 2" xfId="14325"/>
    <cellStyle name="20% - Accent1 4 16" xfId="8640"/>
    <cellStyle name="20% - Accent1 4 16 2" xfId="15861"/>
    <cellStyle name="20% - Accent1 4 17" xfId="9214"/>
    <cellStyle name="20% - Accent1 4 2" xfId="556"/>
    <cellStyle name="20% - Accent1 4 2 10" xfId="2792"/>
    <cellStyle name="20% - Accent1 4 2 10 2" xfId="3702"/>
    <cellStyle name="20% - Accent1 4 2 10 2 2" xfId="11014"/>
    <cellStyle name="20% - Accent1 4 2 10 3" xfId="7049"/>
    <cellStyle name="20% - Accent1 4 2 10 3 2" xfId="14319"/>
    <cellStyle name="20% - Accent1 4 2 10 4" xfId="8634"/>
    <cellStyle name="20% - Accent1 4 2 10 4 2" xfId="15855"/>
    <cellStyle name="20% - Accent1 4 2 10 5" xfId="10472"/>
    <cellStyle name="20% - Accent1 4 2 11" xfId="3454"/>
    <cellStyle name="20% - Accent1 4 2 11 2" xfId="3703"/>
    <cellStyle name="20% - Accent1 4 2 11 2 2" xfId="11015"/>
    <cellStyle name="20% - Accent1 4 2 11 3" xfId="7048"/>
    <cellStyle name="20% - Accent1 4 2 11 3 2" xfId="14318"/>
    <cellStyle name="20% - Accent1 4 2 11 4" xfId="8633"/>
    <cellStyle name="20% - Accent1 4 2 11 4 2" xfId="15854"/>
    <cellStyle name="20% - Accent1 4 2 11 5" xfId="10832"/>
    <cellStyle name="20% - Accent1 4 2 12" xfId="3701"/>
    <cellStyle name="20% - Accent1 4 2 12 2" xfId="11013"/>
    <cellStyle name="20% - Accent1 4 2 13" xfId="7050"/>
    <cellStyle name="20% - Accent1 4 2 13 2" xfId="14320"/>
    <cellStyle name="20% - Accent1 4 2 14" xfId="8635"/>
    <cellStyle name="20% - Accent1 4 2 14 2" xfId="15856"/>
    <cellStyle name="20% - Accent1 4 2 15" xfId="9299"/>
    <cellStyle name="20% - Accent1 4 2 2" xfId="929"/>
    <cellStyle name="20% - Accent1 4 2 2 2" xfId="3704"/>
    <cellStyle name="20% - Accent1 4 2 2 2 2" xfId="11016"/>
    <cellStyle name="20% - Accent1 4 2 2 3" xfId="7047"/>
    <cellStyle name="20% - Accent1 4 2 2 3 2" xfId="14317"/>
    <cellStyle name="20% - Accent1 4 2 2 4" xfId="8632"/>
    <cellStyle name="20% - Accent1 4 2 2 4 2" xfId="15853"/>
    <cellStyle name="20% - Accent1 4 2 2 5" xfId="9561"/>
    <cellStyle name="20% - Accent1 4 2 3" xfId="1372"/>
    <cellStyle name="20% - Accent1 4 2 3 2" xfId="3705"/>
    <cellStyle name="20% - Accent1 4 2 3 2 2" xfId="11017"/>
    <cellStyle name="20% - Accent1 4 2 3 3" xfId="7046"/>
    <cellStyle name="20% - Accent1 4 2 3 3 2" xfId="14316"/>
    <cellStyle name="20% - Accent1 4 2 3 4" xfId="8631"/>
    <cellStyle name="20% - Accent1 4 2 3 4 2" xfId="15852"/>
    <cellStyle name="20% - Accent1 4 2 3 5" xfId="9755"/>
    <cellStyle name="20% - Accent1 4 2 4" xfId="1672"/>
    <cellStyle name="20% - Accent1 4 2 4 2" xfId="3706"/>
    <cellStyle name="20% - Accent1 4 2 4 2 2" xfId="11018"/>
    <cellStyle name="20% - Accent1 4 2 4 3" xfId="7045"/>
    <cellStyle name="20% - Accent1 4 2 4 3 2" xfId="14315"/>
    <cellStyle name="20% - Accent1 4 2 4 4" xfId="8630"/>
    <cellStyle name="20% - Accent1 4 2 4 4 2" xfId="15851"/>
    <cellStyle name="20% - Accent1 4 2 4 5" xfId="9887"/>
    <cellStyle name="20% - Accent1 4 2 5" xfId="2034"/>
    <cellStyle name="20% - Accent1 4 2 5 2" xfId="3707"/>
    <cellStyle name="20% - Accent1 4 2 5 2 2" xfId="11019"/>
    <cellStyle name="20% - Accent1 4 2 5 3" xfId="7044"/>
    <cellStyle name="20% - Accent1 4 2 5 3 2" xfId="14314"/>
    <cellStyle name="20% - Accent1 4 2 5 4" xfId="8629"/>
    <cellStyle name="20% - Accent1 4 2 5 4 2" xfId="15850"/>
    <cellStyle name="20% - Accent1 4 2 5 5" xfId="9946"/>
    <cellStyle name="20% - Accent1 4 2 6" xfId="2184"/>
    <cellStyle name="20% - Accent1 4 2 6 2" xfId="3708"/>
    <cellStyle name="20% - Accent1 4 2 6 2 2" xfId="11020"/>
    <cellStyle name="20% - Accent1 4 2 6 3" xfId="7043"/>
    <cellStyle name="20% - Accent1 4 2 6 3 2" xfId="14313"/>
    <cellStyle name="20% - Accent1 4 2 6 4" xfId="8628"/>
    <cellStyle name="20% - Accent1 4 2 6 4 2" xfId="15849"/>
    <cellStyle name="20% - Accent1 4 2 6 5" xfId="9975"/>
    <cellStyle name="20% - Accent1 4 2 7" xfId="2249"/>
    <cellStyle name="20% - Accent1 4 2 7 2" xfId="3709"/>
    <cellStyle name="20% - Accent1 4 2 7 2 2" xfId="11021"/>
    <cellStyle name="20% - Accent1 4 2 7 3" xfId="7042"/>
    <cellStyle name="20% - Accent1 4 2 7 3 2" xfId="14312"/>
    <cellStyle name="20% - Accent1 4 2 7 4" xfId="8627"/>
    <cellStyle name="20% - Accent1 4 2 7 4 2" xfId="15848"/>
    <cellStyle name="20% - Accent1 4 2 7 5" xfId="9995"/>
    <cellStyle name="20% - Accent1 4 2 8" xfId="2586"/>
    <cellStyle name="20% - Accent1 4 2 8 2" xfId="3710"/>
    <cellStyle name="20% - Accent1 4 2 8 2 2" xfId="11022"/>
    <cellStyle name="20% - Accent1 4 2 8 3" xfId="7041"/>
    <cellStyle name="20% - Accent1 4 2 8 3 2" xfId="14311"/>
    <cellStyle name="20% - Accent1 4 2 8 4" xfId="8626"/>
    <cellStyle name="20% - Accent1 4 2 8 4 2" xfId="15847"/>
    <cellStyle name="20% - Accent1 4 2 8 5" xfId="10280"/>
    <cellStyle name="20% - Accent1 4 2 9" xfId="2365"/>
    <cellStyle name="20% - Accent1 4 2 9 2" xfId="3711"/>
    <cellStyle name="20% - Accent1 4 2 9 2 2" xfId="11023"/>
    <cellStyle name="20% - Accent1 4 2 9 3" xfId="7040"/>
    <cellStyle name="20% - Accent1 4 2 9 3 2" xfId="14310"/>
    <cellStyle name="20% - Accent1 4 2 9 4" xfId="8625"/>
    <cellStyle name="20% - Accent1 4 2 9 4 2" xfId="15846"/>
    <cellStyle name="20% - Accent1 4 2 9 5" xfId="10083"/>
    <cellStyle name="20% - Accent1 4 3" xfId="525"/>
    <cellStyle name="20% - Accent1 4 3 10" xfId="2293"/>
    <cellStyle name="20% - Accent1 4 3 10 2" xfId="3713"/>
    <cellStyle name="20% - Accent1 4 3 10 2 2" xfId="11025"/>
    <cellStyle name="20% - Accent1 4 3 10 3" xfId="7038"/>
    <cellStyle name="20% - Accent1 4 3 10 3 2" xfId="14308"/>
    <cellStyle name="20% - Accent1 4 3 10 4" xfId="8623"/>
    <cellStyle name="20% - Accent1 4 3 10 4 2" xfId="15844"/>
    <cellStyle name="20% - Accent1 4 3 10 5" xfId="10013"/>
    <cellStyle name="20% - Accent1 4 3 11" xfId="3428"/>
    <cellStyle name="20% - Accent1 4 3 11 2" xfId="3714"/>
    <cellStyle name="20% - Accent1 4 3 11 2 2" xfId="11026"/>
    <cellStyle name="20% - Accent1 4 3 11 3" xfId="7037"/>
    <cellStyle name="20% - Accent1 4 3 11 3 2" xfId="14307"/>
    <cellStyle name="20% - Accent1 4 3 11 4" xfId="8622"/>
    <cellStyle name="20% - Accent1 4 3 11 4 2" xfId="15843"/>
    <cellStyle name="20% - Accent1 4 3 11 5" xfId="10809"/>
    <cellStyle name="20% - Accent1 4 3 12" xfId="3712"/>
    <cellStyle name="20% - Accent1 4 3 12 2" xfId="11024"/>
    <cellStyle name="20% - Accent1 4 3 13" xfId="7039"/>
    <cellStyle name="20% - Accent1 4 3 13 2" xfId="14309"/>
    <cellStyle name="20% - Accent1 4 3 14" xfId="8624"/>
    <cellStyle name="20% - Accent1 4 3 14 2" xfId="15845"/>
    <cellStyle name="20% - Accent1 4 3 15" xfId="9276"/>
    <cellStyle name="20% - Accent1 4 3 2" xfId="901"/>
    <cellStyle name="20% - Accent1 4 3 2 2" xfId="3715"/>
    <cellStyle name="20% - Accent1 4 3 2 2 2" xfId="11027"/>
    <cellStyle name="20% - Accent1 4 3 2 3" xfId="7036"/>
    <cellStyle name="20% - Accent1 4 3 2 3 2" xfId="14306"/>
    <cellStyle name="20% - Accent1 4 3 2 4" xfId="8621"/>
    <cellStyle name="20% - Accent1 4 3 2 4 2" xfId="15842"/>
    <cellStyle name="20% - Accent1 4 3 2 5" xfId="9536"/>
    <cellStyle name="20% - Accent1 4 3 3" xfId="1342"/>
    <cellStyle name="20% - Accent1 4 3 3 2" xfId="3716"/>
    <cellStyle name="20% - Accent1 4 3 3 2 2" xfId="11028"/>
    <cellStyle name="20% - Accent1 4 3 3 3" xfId="7035"/>
    <cellStyle name="20% - Accent1 4 3 3 3 2" xfId="14305"/>
    <cellStyle name="20% - Accent1 4 3 3 4" xfId="8620"/>
    <cellStyle name="20% - Accent1 4 3 3 4 2" xfId="15841"/>
    <cellStyle name="20% - Accent1 4 3 3 5" xfId="9732"/>
    <cellStyle name="20% - Accent1 4 3 4" xfId="1673"/>
    <cellStyle name="20% - Accent1 4 3 5" xfId="2032"/>
    <cellStyle name="20% - Accent1 4 3 6" xfId="2183"/>
    <cellStyle name="20% - Accent1 4 3 7" xfId="2248"/>
    <cellStyle name="20% - Accent1 4 3 8" xfId="2555"/>
    <cellStyle name="20% - Accent1 4 3 8 2" xfId="3721"/>
    <cellStyle name="20% - Accent1 4 3 8 2 2" xfId="11033"/>
    <cellStyle name="20% - Accent1 4 3 8 3" xfId="7034"/>
    <cellStyle name="20% - Accent1 4 3 8 3 2" xfId="14304"/>
    <cellStyle name="20% - Accent1 4 3 8 4" xfId="8619"/>
    <cellStyle name="20% - Accent1 4 3 8 4 2" xfId="15840"/>
    <cellStyle name="20% - Accent1 4 3 8 5" xfId="10250"/>
    <cellStyle name="20% - Accent1 4 3 9" xfId="2283"/>
    <cellStyle name="20% - Accent1 4 3 9 2" xfId="3722"/>
    <cellStyle name="20% - Accent1 4 3 9 2 2" xfId="11034"/>
    <cellStyle name="20% - Accent1 4 3 9 3" xfId="7033"/>
    <cellStyle name="20% - Accent1 4 3 9 3 2" xfId="14303"/>
    <cellStyle name="20% - Accent1 4 3 9 4" xfId="8618"/>
    <cellStyle name="20% - Accent1 4 3 9 4 2" xfId="15839"/>
    <cellStyle name="20% - Accent1 4 3 9 5" xfId="10003"/>
    <cellStyle name="20% - Accent1 4 4" xfId="781"/>
    <cellStyle name="20% - Accent1 4 4 2" xfId="3723"/>
    <cellStyle name="20% - Accent1 4 4 2 2" xfId="11035"/>
    <cellStyle name="20% - Accent1 4 4 3" xfId="7032"/>
    <cellStyle name="20% - Accent1 4 4 3 2" xfId="14302"/>
    <cellStyle name="20% - Accent1 4 4 4" xfId="8617"/>
    <cellStyle name="20% - Accent1 4 4 4 2" xfId="15838"/>
    <cellStyle name="20% - Accent1 4 4 5" xfId="9458"/>
    <cellStyle name="20% - Accent1 4 5" xfId="701"/>
    <cellStyle name="20% - Accent1 4 5 2" xfId="3724"/>
    <cellStyle name="20% - Accent1 4 5 2 2" xfId="11036"/>
    <cellStyle name="20% - Accent1 4 5 3" xfId="7031"/>
    <cellStyle name="20% - Accent1 4 5 3 2" xfId="14301"/>
    <cellStyle name="20% - Accent1 4 5 4" xfId="8616"/>
    <cellStyle name="20% - Accent1 4 5 4 2" xfId="15837"/>
    <cellStyle name="20% - Accent1 4 5 5" xfId="9437"/>
    <cellStyle name="20% - Accent1 4 6" xfId="1671"/>
    <cellStyle name="20% - Accent1 4 7" xfId="2037"/>
    <cellStyle name="20% - Accent1 4 8" xfId="2186"/>
    <cellStyle name="20% - Accent1 4 9" xfId="2251"/>
    <cellStyle name="20% - Accent1 5" xfId="439"/>
    <cellStyle name="20% - Accent1 5 10" xfId="2470"/>
    <cellStyle name="20% - Accent1 5 10 2" xfId="3730"/>
    <cellStyle name="20% - Accent1 5 10 2 2" xfId="11042"/>
    <cellStyle name="20% - Accent1 5 10 3" xfId="7029"/>
    <cellStyle name="20% - Accent1 5 10 3 2" xfId="14299"/>
    <cellStyle name="20% - Accent1 5 10 4" xfId="8614"/>
    <cellStyle name="20% - Accent1 5 10 4 2" xfId="15835"/>
    <cellStyle name="20% - Accent1 5 10 5" xfId="10168"/>
    <cellStyle name="20% - Accent1 5 11" xfId="2647"/>
    <cellStyle name="20% - Accent1 5 11 2" xfId="3731"/>
    <cellStyle name="20% - Accent1 5 11 2 2" xfId="11043"/>
    <cellStyle name="20% - Accent1 5 11 3" xfId="7028"/>
    <cellStyle name="20% - Accent1 5 11 3 2" xfId="14298"/>
    <cellStyle name="20% - Accent1 5 11 4" xfId="8613"/>
    <cellStyle name="20% - Accent1 5 11 4 2" xfId="15834"/>
    <cellStyle name="20% - Accent1 5 11 5" xfId="10340"/>
    <cellStyle name="20% - Accent1 5 12" xfId="2332"/>
    <cellStyle name="20% - Accent1 5 12 2" xfId="3732"/>
    <cellStyle name="20% - Accent1 5 12 2 2" xfId="11044"/>
    <cellStyle name="20% - Accent1 5 12 3" xfId="7027"/>
    <cellStyle name="20% - Accent1 5 12 3 2" xfId="14297"/>
    <cellStyle name="20% - Accent1 5 12 4" xfId="8612"/>
    <cellStyle name="20% - Accent1 5 12 4 2" xfId="15833"/>
    <cellStyle name="20% - Accent1 5 12 5" xfId="10051"/>
    <cellStyle name="20% - Accent1 5 13" xfId="3375"/>
    <cellStyle name="20% - Accent1 5 13 2" xfId="3733"/>
    <cellStyle name="20% - Accent1 5 13 2 2" xfId="11045"/>
    <cellStyle name="20% - Accent1 5 13 3" xfId="7026"/>
    <cellStyle name="20% - Accent1 5 13 3 2" xfId="14296"/>
    <cellStyle name="20% - Accent1 5 13 4" xfId="8611"/>
    <cellStyle name="20% - Accent1 5 13 4 2" xfId="15832"/>
    <cellStyle name="20% - Accent1 5 13 5" xfId="10762"/>
    <cellStyle name="20% - Accent1 5 14" xfId="3729"/>
    <cellStyle name="20% - Accent1 5 14 2" xfId="11041"/>
    <cellStyle name="20% - Accent1 5 15" xfId="7030"/>
    <cellStyle name="20% - Accent1 5 15 2" xfId="14300"/>
    <cellStyle name="20% - Accent1 5 16" xfId="8615"/>
    <cellStyle name="20% - Accent1 5 16 2" xfId="15836"/>
    <cellStyle name="20% - Accent1 5 17" xfId="9230"/>
    <cellStyle name="20% - Accent1 5 2" xfId="576"/>
    <cellStyle name="20% - Accent1 5 2 10" xfId="8610"/>
    <cellStyle name="20% - Accent1 5 2 10 2" xfId="15831"/>
    <cellStyle name="20% - Accent1 5 2 11" xfId="9318"/>
    <cellStyle name="20% - Accent1 5 2 2" xfId="949"/>
    <cellStyle name="20% - Accent1 5 2 2 2" xfId="3735"/>
    <cellStyle name="20% - Accent1 5 2 2 2 2" xfId="11047"/>
    <cellStyle name="20% - Accent1 5 2 2 3" xfId="7024"/>
    <cellStyle name="20% - Accent1 5 2 2 3 2" xfId="14294"/>
    <cellStyle name="20% - Accent1 5 2 2 4" xfId="8609"/>
    <cellStyle name="20% - Accent1 5 2 2 4 2" xfId="15830"/>
    <cellStyle name="20% - Accent1 5 2 2 5" xfId="9580"/>
    <cellStyle name="20% - Accent1 5 2 3" xfId="1394"/>
    <cellStyle name="20% - Accent1 5 2 3 2" xfId="3736"/>
    <cellStyle name="20% - Accent1 5 2 3 2 2" xfId="11048"/>
    <cellStyle name="20% - Accent1 5 2 3 3" xfId="7023"/>
    <cellStyle name="20% - Accent1 5 2 3 3 2" xfId="14293"/>
    <cellStyle name="20% - Accent1 5 2 3 4" xfId="8608"/>
    <cellStyle name="20% - Accent1 5 2 3 4 2" xfId="15829"/>
    <cellStyle name="20% - Accent1 5 2 3 5" xfId="9776"/>
    <cellStyle name="20% - Accent1 5 2 4" xfId="2608"/>
    <cellStyle name="20% - Accent1 5 2 4 2" xfId="3737"/>
    <cellStyle name="20% - Accent1 5 2 4 2 2" xfId="11049"/>
    <cellStyle name="20% - Accent1 5 2 4 3" xfId="7022"/>
    <cellStyle name="20% - Accent1 5 2 4 3 2" xfId="14292"/>
    <cellStyle name="20% - Accent1 5 2 4 4" xfId="8607"/>
    <cellStyle name="20% - Accent1 5 2 4 4 2" xfId="15828"/>
    <cellStyle name="20% - Accent1 5 2 4 5" xfId="10301"/>
    <cellStyle name="20% - Accent1 5 2 5" xfId="2496"/>
    <cellStyle name="20% - Accent1 5 2 5 2" xfId="3738"/>
    <cellStyle name="20% - Accent1 5 2 5 2 2" xfId="11050"/>
    <cellStyle name="20% - Accent1 5 2 5 3" xfId="7021"/>
    <cellStyle name="20% - Accent1 5 2 5 3 2" xfId="14291"/>
    <cellStyle name="20% - Accent1 5 2 5 4" xfId="8606"/>
    <cellStyle name="20% - Accent1 5 2 5 4 2" xfId="15827"/>
    <cellStyle name="20% - Accent1 5 2 5 5" xfId="10194"/>
    <cellStyle name="20% - Accent1 5 2 6" xfId="2873"/>
    <cellStyle name="20% - Accent1 5 2 6 2" xfId="3739"/>
    <cellStyle name="20% - Accent1 5 2 6 2 2" xfId="11051"/>
    <cellStyle name="20% - Accent1 5 2 6 3" xfId="6999"/>
    <cellStyle name="20% - Accent1 5 2 6 3 2" xfId="14269"/>
    <cellStyle name="20% - Accent1 5 2 6 4" xfId="8605"/>
    <cellStyle name="20% - Accent1 5 2 6 4 2" xfId="15826"/>
    <cellStyle name="20% - Accent1 5 2 6 5" xfId="10543"/>
    <cellStyle name="20% - Accent1 5 2 7" xfId="3475"/>
    <cellStyle name="20% - Accent1 5 2 7 2" xfId="3740"/>
    <cellStyle name="20% - Accent1 5 2 7 2 2" xfId="11052"/>
    <cellStyle name="20% - Accent1 5 2 7 3" xfId="6960"/>
    <cellStyle name="20% - Accent1 5 2 7 3 2" xfId="14230"/>
    <cellStyle name="20% - Accent1 5 2 7 4" xfId="8604"/>
    <cellStyle name="20% - Accent1 5 2 7 4 2" xfId="15825"/>
    <cellStyle name="20% - Accent1 5 2 7 5" xfId="10853"/>
    <cellStyle name="20% - Accent1 5 2 8" xfId="3734"/>
    <cellStyle name="20% - Accent1 5 2 8 2" xfId="11046"/>
    <cellStyle name="20% - Accent1 5 2 9" xfId="7025"/>
    <cellStyle name="20% - Accent1 5 2 9 2" xfId="14295"/>
    <cellStyle name="20% - Accent1 5 3" xfId="532"/>
    <cellStyle name="20% - Accent1 5 3 10" xfId="8603"/>
    <cellStyle name="20% - Accent1 5 3 10 2" xfId="15824"/>
    <cellStyle name="20% - Accent1 5 3 11" xfId="9282"/>
    <cellStyle name="20% - Accent1 5 3 2" xfId="908"/>
    <cellStyle name="20% - Accent1 5 3 2 2" xfId="3742"/>
    <cellStyle name="20% - Accent1 5 3 2 2 2" xfId="11054"/>
    <cellStyle name="20% - Accent1 5 3 2 3" xfId="6958"/>
    <cellStyle name="20% - Accent1 5 3 2 3 2" xfId="14228"/>
    <cellStyle name="20% - Accent1 5 3 2 4" xfId="8581"/>
    <cellStyle name="20% - Accent1 5 3 2 4 2" xfId="15802"/>
    <cellStyle name="20% - Accent1 5 3 2 5" xfId="9543"/>
    <cellStyle name="20% - Accent1 5 3 3" xfId="1349"/>
    <cellStyle name="20% - Accent1 5 3 3 2" xfId="3743"/>
    <cellStyle name="20% - Accent1 5 3 3 2 2" xfId="11055"/>
    <cellStyle name="20% - Accent1 5 3 3 3" xfId="6957"/>
    <cellStyle name="20% - Accent1 5 3 3 3 2" xfId="14227"/>
    <cellStyle name="20% - Accent1 5 3 3 4" xfId="8542"/>
    <cellStyle name="20% - Accent1 5 3 3 4 2" xfId="15763"/>
    <cellStyle name="20% - Accent1 5 3 3 5" xfId="9738"/>
    <cellStyle name="20% - Accent1 5 3 4" xfId="2562"/>
    <cellStyle name="20% - Accent1 5 3 4 2" xfId="3744"/>
    <cellStyle name="20% - Accent1 5 3 4 2 2" xfId="11056"/>
    <cellStyle name="20% - Accent1 5 3 4 3" xfId="6902"/>
    <cellStyle name="20% - Accent1 5 3 4 3 2" xfId="14172"/>
    <cellStyle name="20% - Accent1 5 3 4 4" xfId="8541"/>
    <cellStyle name="20% - Accent1 5 3 4 4 2" xfId="15762"/>
    <cellStyle name="20% - Accent1 5 3 4 5" xfId="10257"/>
    <cellStyle name="20% - Accent1 5 3 5" xfId="2376"/>
    <cellStyle name="20% - Accent1 5 3 5 2" xfId="3745"/>
    <cellStyle name="20% - Accent1 5 3 5 2 2" xfId="11057"/>
    <cellStyle name="20% - Accent1 5 3 5 3" xfId="6864"/>
    <cellStyle name="20% - Accent1 5 3 5 3 2" xfId="14134"/>
    <cellStyle name="20% - Accent1 5 3 5 4" xfId="8540"/>
    <cellStyle name="20% - Accent1 5 3 5 4 2" xfId="15761"/>
    <cellStyle name="20% - Accent1 5 3 5 5" xfId="10093"/>
    <cellStyle name="20% - Accent1 5 3 6" xfId="2769"/>
    <cellStyle name="20% - Accent1 5 3 6 2" xfId="3746"/>
    <cellStyle name="20% - Accent1 5 3 6 2 2" xfId="11058"/>
    <cellStyle name="20% - Accent1 5 3 6 3" xfId="6863"/>
    <cellStyle name="20% - Accent1 5 3 6 3 2" xfId="14133"/>
    <cellStyle name="20% - Accent1 5 3 6 4" xfId="8539"/>
    <cellStyle name="20% - Accent1 5 3 6 4 2" xfId="15760"/>
    <cellStyle name="20% - Accent1 5 3 6 5" xfId="10451"/>
    <cellStyle name="20% - Accent1 5 3 7" xfId="3434"/>
    <cellStyle name="20% - Accent1 5 3 7 2" xfId="3747"/>
    <cellStyle name="20% - Accent1 5 3 7 2 2" xfId="11059"/>
    <cellStyle name="20% - Accent1 5 3 7 3" xfId="6862"/>
    <cellStyle name="20% - Accent1 5 3 7 3 2" xfId="14132"/>
    <cellStyle name="20% - Accent1 5 3 7 4" xfId="8484"/>
    <cellStyle name="20% - Accent1 5 3 7 4 2" xfId="15705"/>
    <cellStyle name="20% - Accent1 5 3 7 5" xfId="10815"/>
    <cellStyle name="20% - Accent1 5 3 8" xfId="3741"/>
    <cellStyle name="20% - Accent1 5 3 8 2" xfId="11053"/>
    <cellStyle name="20% - Accent1 5 3 9" xfId="6959"/>
    <cellStyle name="20% - Accent1 5 3 9 2" xfId="14229"/>
    <cellStyle name="20% - Accent1 5 4" xfId="828"/>
    <cellStyle name="20% - Accent1 5 4 2" xfId="3748"/>
    <cellStyle name="20% - Accent1 5 4 2 2" xfId="11060"/>
    <cellStyle name="20% - Accent1 5 4 3" xfId="6861"/>
    <cellStyle name="20% - Accent1 5 4 3 2" xfId="14131"/>
    <cellStyle name="20% - Accent1 5 4 4" xfId="8446"/>
    <cellStyle name="20% - Accent1 5 4 4 2" xfId="15667"/>
    <cellStyle name="20% - Accent1 5 4 5" xfId="9481"/>
    <cellStyle name="20% - Accent1 5 5" xfId="1273"/>
    <cellStyle name="20% - Accent1 5 5 2" xfId="3749"/>
    <cellStyle name="20% - Accent1 5 5 2 2" xfId="11061"/>
    <cellStyle name="20% - Accent1 5 5 3" xfId="6810"/>
    <cellStyle name="20% - Accent1 5 5 3 2" xfId="14080"/>
    <cellStyle name="20% - Accent1 5 5 4" xfId="8445"/>
    <cellStyle name="20% - Accent1 5 5 4 2" xfId="15666"/>
    <cellStyle name="20% - Accent1 5 5 5" xfId="9685"/>
    <cellStyle name="20% - Accent1 5 6" xfId="1674"/>
    <cellStyle name="20% - Accent1 5 7" xfId="2031"/>
    <cellStyle name="20% - Accent1 5 8" xfId="2182"/>
    <cellStyle name="20% - Accent1 5 9" xfId="2247"/>
    <cellStyle name="20% - Accent1 6" xfId="482"/>
    <cellStyle name="20% - Accent1 7" xfId="488"/>
    <cellStyle name="20% - Accent1 7 10" xfId="3755"/>
    <cellStyle name="20% - Accent1 7 10 2" xfId="11067"/>
    <cellStyle name="20% - Accent1 7 11" xfId="6808"/>
    <cellStyle name="20% - Accent1 7 11 2" xfId="14078"/>
    <cellStyle name="20% - Accent1 7 12" xfId="8393"/>
    <cellStyle name="20% - Accent1 7 12 2" xfId="15614"/>
    <cellStyle name="20% - Accent1 7 13" xfId="9246"/>
    <cellStyle name="20% - Accent1 7 2" xfId="597"/>
    <cellStyle name="20% - Accent1 7 2 10" xfId="8392"/>
    <cellStyle name="20% - Accent1 7 2 10 2" xfId="15613"/>
    <cellStyle name="20% - Accent1 7 2 11" xfId="9339"/>
    <cellStyle name="20% - Accent1 7 2 2" xfId="970"/>
    <cellStyle name="20% - Accent1 7 2 2 2" xfId="3757"/>
    <cellStyle name="20% - Accent1 7 2 2 2 2" xfId="11069"/>
    <cellStyle name="20% - Accent1 7 2 2 3" xfId="6806"/>
    <cellStyle name="20% - Accent1 7 2 2 3 2" xfId="14076"/>
    <cellStyle name="20% - Accent1 7 2 2 4" xfId="8391"/>
    <cellStyle name="20% - Accent1 7 2 2 4 2" xfId="15612"/>
    <cellStyle name="20% - Accent1 7 2 2 5" xfId="9601"/>
    <cellStyle name="20% - Accent1 7 2 3" xfId="1417"/>
    <cellStyle name="20% - Accent1 7 2 3 2" xfId="3758"/>
    <cellStyle name="20% - Accent1 7 2 3 2 2" xfId="11070"/>
    <cellStyle name="20% - Accent1 7 2 3 3" xfId="6805"/>
    <cellStyle name="20% - Accent1 7 2 3 3 2" xfId="14075"/>
    <cellStyle name="20% - Accent1 7 2 3 4" xfId="8390"/>
    <cellStyle name="20% - Accent1 7 2 3 4 2" xfId="15611"/>
    <cellStyle name="20% - Accent1 7 2 3 5" xfId="9799"/>
    <cellStyle name="20% - Accent1 7 2 4" xfId="2631"/>
    <cellStyle name="20% - Accent1 7 2 4 2" xfId="3759"/>
    <cellStyle name="20% - Accent1 7 2 4 2 2" xfId="11071"/>
    <cellStyle name="20% - Accent1 7 2 4 3" xfId="6804"/>
    <cellStyle name="20% - Accent1 7 2 4 3 2" xfId="14074"/>
    <cellStyle name="20% - Accent1 7 2 4 4" xfId="8389"/>
    <cellStyle name="20% - Accent1 7 2 4 4 2" xfId="15610"/>
    <cellStyle name="20% - Accent1 7 2 4 5" xfId="10324"/>
    <cellStyle name="20% - Accent1 7 2 5" xfId="2500"/>
    <cellStyle name="20% - Accent1 7 2 5 2" xfId="3760"/>
    <cellStyle name="20% - Accent1 7 2 5 2 2" xfId="11072"/>
    <cellStyle name="20% - Accent1 7 2 5 3" xfId="6803"/>
    <cellStyle name="20% - Accent1 7 2 5 3 2" xfId="14073"/>
    <cellStyle name="20% - Accent1 7 2 5 4" xfId="8388"/>
    <cellStyle name="20% - Accent1 7 2 5 4 2" xfId="15609"/>
    <cellStyle name="20% - Accent1 7 2 5 5" xfId="10198"/>
    <cellStyle name="20% - Accent1 7 2 6" xfId="2877"/>
    <cellStyle name="20% - Accent1 7 2 6 2" xfId="3761"/>
    <cellStyle name="20% - Accent1 7 2 6 2 2" xfId="11073"/>
    <cellStyle name="20% - Accent1 7 2 6 3" xfId="6802"/>
    <cellStyle name="20% - Accent1 7 2 6 3 2" xfId="14072"/>
    <cellStyle name="20% - Accent1 7 2 6 4" xfId="8387"/>
    <cellStyle name="20% - Accent1 7 2 6 4 2" xfId="15608"/>
    <cellStyle name="20% - Accent1 7 2 6 5" xfId="10546"/>
    <cellStyle name="20% - Accent1 7 2 7" xfId="3498"/>
    <cellStyle name="20% - Accent1 7 2 7 2" xfId="3762"/>
    <cellStyle name="20% - Accent1 7 2 7 2 2" xfId="11074"/>
    <cellStyle name="20% - Accent1 7 2 7 3" xfId="6801"/>
    <cellStyle name="20% - Accent1 7 2 7 3 2" xfId="14071"/>
    <cellStyle name="20% - Accent1 7 2 7 4" xfId="8386"/>
    <cellStyle name="20% - Accent1 7 2 7 4 2" xfId="15607"/>
    <cellStyle name="20% - Accent1 7 2 7 5" xfId="10876"/>
    <cellStyle name="20% - Accent1 7 2 8" xfId="3756"/>
    <cellStyle name="20% - Accent1 7 2 8 2" xfId="11068"/>
    <cellStyle name="20% - Accent1 7 2 9" xfId="6807"/>
    <cellStyle name="20% - Accent1 7 2 9 2" xfId="14077"/>
    <cellStyle name="20% - Accent1 7 3" xfId="629"/>
    <cellStyle name="20% - Accent1 7 3 10" xfId="8385"/>
    <cellStyle name="20% - Accent1 7 3 10 2" xfId="15606"/>
    <cellStyle name="20% - Accent1 7 3 11" xfId="9369"/>
    <cellStyle name="20% - Accent1 7 3 2" xfId="1002"/>
    <cellStyle name="20% - Accent1 7 3 2 2" xfId="3764"/>
    <cellStyle name="20% - Accent1 7 3 2 2 2" xfId="11076"/>
    <cellStyle name="20% - Accent1 7 3 2 3" xfId="6799"/>
    <cellStyle name="20% - Accent1 7 3 2 3 2" xfId="14069"/>
    <cellStyle name="20% - Accent1 7 3 2 4" xfId="8384"/>
    <cellStyle name="20% - Accent1 7 3 2 4 2" xfId="15605"/>
    <cellStyle name="20% - Accent1 7 3 2 5" xfId="9631"/>
    <cellStyle name="20% - Accent1 7 3 3" xfId="1447"/>
    <cellStyle name="20% - Accent1 7 3 3 2" xfId="3765"/>
    <cellStyle name="20% - Accent1 7 3 3 2 2" xfId="11077"/>
    <cellStyle name="20% - Accent1 7 3 3 3" xfId="6798"/>
    <cellStyle name="20% - Accent1 7 3 3 3 2" xfId="14068"/>
    <cellStyle name="20% - Accent1 7 3 3 4" xfId="8383"/>
    <cellStyle name="20% - Accent1 7 3 3 4 2" xfId="15604"/>
    <cellStyle name="20% - Accent1 7 3 3 5" xfId="9829"/>
    <cellStyle name="20% - Accent1 7 3 4" xfId="2663"/>
    <cellStyle name="20% - Accent1 7 3 4 2" xfId="3766"/>
    <cellStyle name="20% - Accent1 7 3 4 2 2" xfId="11078"/>
    <cellStyle name="20% - Accent1 7 3 4 3" xfId="6797"/>
    <cellStyle name="20% - Accent1 7 3 4 3 2" xfId="14067"/>
    <cellStyle name="20% - Accent1 7 3 4 4" xfId="8381"/>
    <cellStyle name="20% - Accent1 7 3 4 4 2" xfId="15603"/>
    <cellStyle name="20% - Accent1 7 3 4 5" xfId="10356"/>
    <cellStyle name="20% - Accent1 7 3 5" xfId="2321"/>
    <cellStyle name="20% - Accent1 7 3 5 2" xfId="3767"/>
    <cellStyle name="20% - Accent1 7 3 5 2 2" xfId="11079"/>
    <cellStyle name="20% - Accent1 7 3 5 3" xfId="6796"/>
    <cellStyle name="20% - Accent1 7 3 5 3 2" xfId="14066"/>
    <cellStyle name="20% - Accent1 7 3 5 4" xfId="8380"/>
    <cellStyle name="20% - Accent1 7 3 5 4 2" xfId="15602"/>
    <cellStyle name="20% - Accent1 7 3 5 5" xfId="10040"/>
    <cellStyle name="20% - Accent1 7 3 6" xfId="2765"/>
    <cellStyle name="20% - Accent1 7 3 6 2" xfId="3768"/>
    <cellStyle name="20% - Accent1 7 3 6 2 2" xfId="11080"/>
    <cellStyle name="20% - Accent1 7 3 6 3" xfId="6795"/>
    <cellStyle name="20% - Accent1 7 3 6 3 2" xfId="14065"/>
    <cellStyle name="20% - Accent1 7 3 6 4" xfId="8379"/>
    <cellStyle name="20% - Accent1 7 3 6 4 2" xfId="15601"/>
    <cellStyle name="20% - Accent1 7 3 6 5" xfId="10447"/>
    <cellStyle name="20% - Accent1 7 3 7" xfId="3530"/>
    <cellStyle name="20% - Accent1 7 3 7 2" xfId="3769"/>
    <cellStyle name="20% - Accent1 7 3 7 2 2" xfId="11081"/>
    <cellStyle name="20% - Accent1 7 3 7 3" xfId="6794"/>
    <cellStyle name="20% - Accent1 7 3 7 3 2" xfId="14064"/>
    <cellStyle name="20% - Accent1 7 3 7 4" xfId="8378"/>
    <cellStyle name="20% - Accent1 7 3 7 4 2" xfId="15600"/>
    <cellStyle name="20% - Accent1 7 3 7 5" xfId="10906"/>
    <cellStyle name="20% - Accent1 7 3 8" xfId="3763"/>
    <cellStyle name="20% - Accent1 7 3 8 2" xfId="11075"/>
    <cellStyle name="20% - Accent1 7 3 9" xfId="6800"/>
    <cellStyle name="20% - Accent1 7 3 9 2" xfId="14070"/>
    <cellStyle name="20% - Accent1 7 4" xfId="866"/>
    <cellStyle name="20% - Accent1 7 4 2" xfId="3770"/>
    <cellStyle name="20% - Accent1 7 4 2 2" xfId="11082"/>
    <cellStyle name="20% - Accent1 7 4 3" xfId="6793"/>
    <cellStyle name="20% - Accent1 7 4 3 2" xfId="14063"/>
    <cellStyle name="20% - Accent1 7 4 4" xfId="8377"/>
    <cellStyle name="20% - Accent1 7 4 4 2" xfId="15599"/>
    <cellStyle name="20% - Accent1 7 4 5" xfId="9503"/>
    <cellStyle name="20% - Accent1 7 5" xfId="1308"/>
    <cellStyle name="20% - Accent1 7 5 2" xfId="3771"/>
    <cellStyle name="20% - Accent1 7 5 2 2" xfId="11083"/>
    <cellStyle name="20% - Accent1 7 5 3" xfId="6792"/>
    <cellStyle name="20% - Accent1 7 5 3 2" xfId="14062"/>
    <cellStyle name="20% - Accent1 7 5 4" xfId="8376"/>
    <cellStyle name="20% - Accent1 7 5 4 2" xfId="15598"/>
    <cellStyle name="20% - Accent1 7 5 5" xfId="9701"/>
    <cellStyle name="20% - Accent1 7 6" xfId="2517"/>
    <cellStyle name="20% - Accent1 7 6 2" xfId="3772"/>
    <cellStyle name="20% - Accent1 7 6 2 2" xfId="11084"/>
    <cellStyle name="20% - Accent1 7 6 3" xfId="6791"/>
    <cellStyle name="20% - Accent1 7 6 3 2" xfId="14061"/>
    <cellStyle name="20% - Accent1 7 6 4" xfId="8375"/>
    <cellStyle name="20% - Accent1 7 6 4 2" xfId="15597"/>
    <cellStyle name="20% - Accent1 7 6 5" xfId="10212"/>
    <cellStyle name="20% - Accent1 7 7" xfId="2835"/>
    <cellStyle name="20% - Accent1 7 7 2" xfId="3773"/>
    <cellStyle name="20% - Accent1 7 7 2 2" xfId="11085"/>
    <cellStyle name="20% - Accent1 7 7 3" xfId="6790"/>
    <cellStyle name="20% - Accent1 7 7 3 2" xfId="14060"/>
    <cellStyle name="20% - Accent1 7 7 4" xfId="8374"/>
    <cellStyle name="20% - Accent1 7 7 4 2" xfId="15596"/>
    <cellStyle name="20% - Accent1 7 7 5" xfId="10512"/>
    <cellStyle name="20% - Accent1 7 8" xfId="2985"/>
    <cellStyle name="20% - Accent1 7 8 2" xfId="3774"/>
    <cellStyle name="20% - Accent1 7 8 2 2" xfId="11086"/>
    <cellStyle name="20% - Accent1 7 8 3" xfId="6789"/>
    <cellStyle name="20% - Accent1 7 8 3 2" xfId="14059"/>
    <cellStyle name="20% - Accent1 7 8 4" xfId="8373"/>
    <cellStyle name="20% - Accent1 7 8 4 2" xfId="15595"/>
    <cellStyle name="20% - Accent1 7 8 5" xfId="10639"/>
    <cellStyle name="20% - Accent1 7 9" xfId="3393"/>
    <cellStyle name="20% - Accent1 7 9 2" xfId="3775"/>
    <cellStyle name="20% - Accent1 7 9 2 2" xfId="11087"/>
    <cellStyle name="20% - Accent1 7 9 3" xfId="6788"/>
    <cellStyle name="20% - Accent1 7 9 3 2" xfId="14058"/>
    <cellStyle name="20% - Accent1 7 9 4" xfId="8372"/>
    <cellStyle name="20% - Accent1 7 9 4 2" xfId="15594"/>
    <cellStyle name="20% - Accent1 7 9 5" xfId="10778"/>
    <cellStyle name="20% - Accent1 8" xfId="509"/>
    <cellStyle name="20% - Accent1 8 10" xfId="8371"/>
    <cellStyle name="20% - Accent1 8 10 2" xfId="15593"/>
    <cellStyle name="20% - Accent1 8 11" xfId="9261"/>
    <cellStyle name="20% - Accent1 8 2" xfId="885"/>
    <cellStyle name="20% - Accent1 8 2 2" xfId="3777"/>
    <cellStyle name="20% - Accent1 8 2 2 2" xfId="11089"/>
    <cellStyle name="20% - Accent1 8 2 3" xfId="6786"/>
    <cellStyle name="20% - Accent1 8 2 3 2" xfId="14056"/>
    <cellStyle name="20% - Accent1 8 2 4" xfId="8370"/>
    <cellStyle name="20% - Accent1 8 2 4 2" xfId="15592"/>
    <cellStyle name="20% - Accent1 8 2 5" xfId="9521"/>
    <cellStyle name="20% - Accent1 8 3" xfId="1327"/>
    <cellStyle name="20% - Accent1 8 3 2" xfId="3778"/>
    <cellStyle name="20% - Accent1 8 3 2 2" xfId="11090"/>
    <cellStyle name="20% - Accent1 8 3 3" xfId="6785"/>
    <cellStyle name="20% - Accent1 8 3 3 2" xfId="14055"/>
    <cellStyle name="20% - Accent1 8 3 4" xfId="8369"/>
    <cellStyle name="20% - Accent1 8 3 4 2" xfId="15591"/>
    <cellStyle name="20% - Accent1 8 3 5" xfId="9717"/>
    <cellStyle name="20% - Accent1 8 4" xfId="2539"/>
    <cellStyle name="20% - Accent1 8 4 2" xfId="3779"/>
    <cellStyle name="20% - Accent1 8 4 2 2" xfId="11091"/>
    <cellStyle name="20% - Accent1 8 4 3" xfId="6784"/>
    <cellStyle name="20% - Accent1 8 4 3 2" xfId="14054"/>
    <cellStyle name="20% - Accent1 8 4 4" xfId="8368"/>
    <cellStyle name="20% - Accent1 8 4 4 2" xfId="15590"/>
    <cellStyle name="20% - Accent1 8 4 5" xfId="10234"/>
    <cellStyle name="20% - Accent1 8 5" xfId="2291"/>
    <cellStyle name="20% - Accent1 8 5 2" xfId="3780"/>
    <cellStyle name="20% - Accent1 8 5 2 2" xfId="11092"/>
    <cellStyle name="20% - Accent1 8 5 3" xfId="6783"/>
    <cellStyle name="20% - Accent1 8 5 3 2" xfId="14053"/>
    <cellStyle name="20% - Accent1 8 5 4" xfId="8367"/>
    <cellStyle name="20% - Accent1 8 5 4 2" xfId="15589"/>
    <cellStyle name="20% - Accent1 8 5 5" xfId="10011"/>
    <cellStyle name="20% - Accent1 8 6" xfId="2484"/>
    <cellStyle name="20% - Accent1 8 6 2" xfId="3781"/>
    <cellStyle name="20% - Accent1 8 6 2 2" xfId="11093"/>
    <cellStyle name="20% - Accent1 8 6 3" xfId="6782"/>
    <cellStyle name="20% - Accent1 8 6 3 2" xfId="14052"/>
    <cellStyle name="20% - Accent1 8 6 4" xfId="8366"/>
    <cellStyle name="20% - Accent1 8 6 4 2" xfId="15588"/>
    <cellStyle name="20% - Accent1 8 6 5" xfId="10182"/>
    <cellStyle name="20% - Accent1 8 7" xfId="3412"/>
    <cellStyle name="20% - Accent1 8 7 2" xfId="3782"/>
    <cellStyle name="20% - Accent1 8 7 2 2" xfId="11094"/>
    <cellStyle name="20% - Accent1 8 7 3" xfId="6781"/>
    <cellStyle name="20% - Accent1 8 7 3 2" xfId="14051"/>
    <cellStyle name="20% - Accent1 8 7 4" xfId="8365"/>
    <cellStyle name="20% - Accent1 8 7 4 2" xfId="15587"/>
    <cellStyle name="20% - Accent1 8 7 5" xfId="10794"/>
    <cellStyle name="20% - Accent1 8 8" xfId="3776"/>
    <cellStyle name="20% - Accent1 8 8 2" xfId="11088"/>
    <cellStyle name="20% - Accent1 8 9" xfId="6787"/>
    <cellStyle name="20% - Accent1 8 9 2" xfId="14057"/>
    <cellStyle name="20% - Accent1 9" xfId="554"/>
    <cellStyle name="20% - Accent1 9 10" xfId="8364"/>
    <cellStyle name="20% - Accent1 9 10 2" xfId="15586"/>
    <cellStyle name="20% - Accent1 9 11" xfId="9298"/>
    <cellStyle name="20% - Accent1 9 2" xfId="927"/>
    <cellStyle name="20% - Accent1 9 2 2" xfId="3784"/>
    <cellStyle name="20% - Accent1 9 2 2 2" xfId="11096"/>
    <cellStyle name="20% - Accent1 9 2 3" xfId="6779"/>
    <cellStyle name="20% - Accent1 9 2 3 2" xfId="14049"/>
    <cellStyle name="20% - Accent1 9 2 4" xfId="8363"/>
    <cellStyle name="20% - Accent1 9 2 4 2" xfId="15585"/>
    <cellStyle name="20% - Accent1 9 2 5" xfId="9560"/>
    <cellStyle name="20% - Accent1 9 3" xfId="1370"/>
    <cellStyle name="20% - Accent1 9 3 2" xfId="3785"/>
    <cellStyle name="20% - Accent1 9 3 2 2" xfId="11097"/>
    <cellStyle name="20% - Accent1 9 3 3" xfId="6778"/>
    <cellStyle name="20% - Accent1 9 3 3 2" xfId="14048"/>
    <cellStyle name="20% - Accent1 9 3 4" xfId="8362"/>
    <cellStyle name="20% - Accent1 9 3 4 2" xfId="15584"/>
    <cellStyle name="20% - Accent1 9 3 5" xfId="9754"/>
    <cellStyle name="20% - Accent1 9 4" xfId="2584"/>
    <cellStyle name="20% - Accent1 9 4 2" xfId="3786"/>
    <cellStyle name="20% - Accent1 9 4 2 2" xfId="11098"/>
    <cellStyle name="20% - Accent1 9 4 3" xfId="6777"/>
    <cellStyle name="20% - Accent1 9 4 3 2" xfId="14047"/>
    <cellStyle name="20% - Accent1 9 4 4" xfId="8361"/>
    <cellStyle name="20% - Accent1 9 4 4 2" xfId="15583"/>
    <cellStyle name="20% - Accent1 9 4 5" xfId="10279"/>
    <cellStyle name="20% - Accent1 9 5" xfId="2492"/>
    <cellStyle name="20% - Accent1 9 5 2" xfId="3787"/>
    <cellStyle name="20% - Accent1 9 5 2 2" xfId="11099"/>
    <cellStyle name="20% - Accent1 9 5 3" xfId="6776"/>
    <cellStyle name="20% - Accent1 9 5 3 2" xfId="14046"/>
    <cellStyle name="20% - Accent1 9 5 4" xfId="8360"/>
    <cellStyle name="20% - Accent1 9 5 4 2" xfId="15582"/>
    <cellStyle name="20% - Accent1 9 5 5" xfId="10190"/>
    <cellStyle name="20% - Accent1 9 6" xfId="2777"/>
    <cellStyle name="20% - Accent1 9 6 2" xfId="3788"/>
    <cellStyle name="20% - Accent1 9 6 2 2" xfId="11100"/>
    <cellStyle name="20% - Accent1 9 6 3" xfId="6775"/>
    <cellStyle name="20% - Accent1 9 6 3 2" xfId="14045"/>
    <cellStyle name="20% - Accent1 9 6 4" xfId="8359"/>
    <cellStyle name="20% - Accent1 9 6 4 2" xfId="15581"/>
    <cellStyle name="20% - Accent1 9 6 5" xfId="10458"/>
    <cellStyle name="20% - Accent1 9 7" xfId="3452"/>
    <cellStyle name="20% - Accent1 9 7 2" xfId="3789"/>
    <cellStyle name="20% - Accent1 9 7 2 2" xfId="11101"/>
    <cellStyle name="20% - Accent1 9 7 3" xfId="6774"/>
    <cellStyle name="20% - Accent1 9 7 3 2" xfId="14044"/>
    <cellStyle name="20% - Accent1 9 7 4" xfId="8358"/>
    <cellStyle name="20% - Accent1 9 7 4 2" xfId="15580"/>
    <cellStyle name="20% - Accent1 9 7 5" xfId="10831"/>
    <cellStyle name="20% - Accent1 9 8" xfId="3783"/>
    <cellStyle name="20% - Accent1 9 8 2" xfId="11095"/>
    <cellStyle name="20% - Accent1 9 9" xfId="6780"/>
    <cellStyle name="20% - Accent1 9 9 2" xfId="14050"/>
    <cellStyle name="20% - Accent2" xfId="14" builtinId="34" customBuiltin="1"/>
    <cellStyle name="20% - Accent2 10" xfId="655"/>
    <cellStyle name="20% - Accent2 10 10" xfId="8356"/>
    <cellStyle name="20% - Accent2 10 10 2" xfId="15578"/>
    <cellStyle name="20% - Accent2 10 11" xfId="9395"/>
    <cellStyle name="20% - Accent2 10 2" xfId="1025"/>
    <cellStyle name="20% - Accent2 10 2 2" xfId="3792"/>
    <cellStyle name="20% - Accent2 10 2 2 2" xfId="11104"/>
    <cellStyle name="20% - Accent2 10 2 3" xfId="6767"/>
    <cellStyle name="20% - Accent2 10 2 3 2" xfId="14037"/>
    <cellStyle name="20% - Accent2 10 2 4" xfId="8355"/>
    <cellStyle name="20% - Accent2 10 2 4 2" xfId="15577"/>
    <cellStyle name="20% - Accent2 10 2 5" xfId="9654"/>
    <cellStyle name="20% - Accent2 10 3" xfId="1473"/>
    <cellStyle name="20% - Accent2 10 3 2" xfId="3793"/>
    <cellStyle name="20% - Accent2 10 3 2 2" xfId="11105"/>
    <cellStyle name="20% - Accent2 10 3 3" xfId="6766"/>
    <cellStyle name="20% - Accent2 10 3 3 2" xfId="14036"/>
    <cellStyle name="20% - Accent2 10 3 4" xfId="8350"/>
    <cellStyle name="20% - Accent2 10 3 4 2" xfId="15572"/>
    <cellStyle name="20% - Accent2 10 3 5" xfId="9855"/>
    <cellStyle name="20% - Accent2 10 4" xfId="2689"/>
    <cellStyle name="20% - Accent2 10 4 2" xfId="3794"/>
    <cellStyle name="20% - Accent2 10 4 2 2" xfId="11106"/>
    <cellStyle name="20% - Accent2 10 4 3" xfId="6765"/>
    <cellStyle name="20% - Accent2 10 4 3 2" xfId="14035"/>
    <cellStyle name="20% - Accent2 10 4 4" xfId="8349"/>
    <cellStyle name="20% - Accent2 10 4 4 2" xfId="15571"/>
    <cellStyle name="20% - Accent2 10 4 5" xfId="10382"/>
    <cellStyle name="20% - Accent2 10 5" xfId="2912"/>
    <cellStyle name="20% - Accent2 10 5 2" xfId="3795"/>
    <cellStyle name="20% - Accent2 10 5 2 2" xfId="11107"/>
    <cellStyle name="20% - Accent2 10 5 3" xfId="6764"/>
    <cellStyle name="20% - Accent2 10 5 3 2" xfId="14034"/>
    <cellStyle name="20% - Accent2 10 5 4" xfId="8348"/>
    <cellStyle name="20% - Accent2 10 5 4 2" xfId="15570"/>
    <cellStyle name="20% - Accent2 10 5 5" xfId="10580"/>
    <cellStyle name="20% - Accent2 10 6" xfId="3026"/>
    <cellStyle name="20% - Accent2 10 6 2" xfId="3796"/>
    <cellStyle name="20% - Accent2 10 6 2 2" xfId="11108"/>
    <cellStyle name="20% - Accent2 10 6 3" xfId="6763"/>
    <cellStyle name="20% - Accent2 10 6 3 2" xfId="14033"/>
    <cellStyle name="20% - Accent2 10 6 4" xfId="8347"/>
    <cellStyle name="20% - Accent2 10 6 4 2" xfId="15569"/>
    <cellStyle name="20% - Accent2 10 6 5" xfId="10672"/>
    <cellStyle name="20% - Accent2 10 7" xfId="3556"/>
    <cellStyle name="20% - Accent2 10 7 2" xfId="3797"/>
    <cellStyle name="20% - Accent2 10 7 2 2" xfId="11109"/>
    <cellStyle name="20% - Accent2 10 7 3" xfId="6762"/>
    <cellStyle name="20% - Accent2 10 7 3 2" xfId="14032"/>
    <cellStyle name="20% - Accent2 10 7 4" xfId="8346"/>
    <cellStyle name="20% - Accent2 10 7 4 2" xfId="15568"/>
    <cellStyle name="20% - Accent2 10 7 5" xfId="10932"/>
    <cellStyle name="20% - Accent2 10 8" xfId="3791"/>
    <cellStyle name="20% - Accent2 10 8 2" xfId="11103"/>
    <cellStyle name="20% - Accent2 10 9" xfId="6768"/>
    <cellStyle name="20% - Accent2 10 9 2" xfId="14038"/>
    <cellStyle name="20% - Accent2 11" xfId="666"/>
    <cellStyle name="20% - Accent2 11 10" xfId="8345"/>
    <cellStyle name="20% - Accent2 11 10 2" xfId="15567"/>
    <cellStyle name="20% - Accent2 11 11" xfId="9406"/>
    <cellStyle name="20% - Accent2 11 2" xfId="1036"/>
    <cellStyle name="20% - Accent2 11 2 2" xfId="3799"/>
    <cellStyle name="20% - Accent2 11 2 2 2" xfId="11111"/>
    <cellStyle name="20% - Accent2 11 2 3" xfId="6760"/>
    <cellStyle name="20% - Accent2 11 2 3 2" xfId="14030"/>
    <cellStyle name="20% - Accent2 11 2 4" xfId="8344"/>
    <cellStyle name="20% - Accent2 11 2 4 2" xfId="15566"/>
    <cellStyle name="20% - Accent2 11 2 5" xfId="9665"/>
    <cellStyle name="20% - Accent2 11 3" xfId="1484"/>
    <cellStyle name="20% - Accent2 11 3 2" xfId="3800"/>
    <cellStyle name="20% - Accent2 11 3 2 2" xfId="11112"/>
    <cellStyle name="20% - Accent2 11 3 3" xfId="6759"/>
    <cellStyle name="20% - Accent2 11 3 3 2" xfId="14029"/>
    <cellStyle name="20% - Accent2 11 3 4" xfId="8343"/>
    <cellStyle name="20% - Accent2 11 3 4 2" xfId="15565"/>
    <cellStyle name="20% - Accent2 11 3 5" xfId="9866"/>
    <cellStyle name="20% - Accent2 11 4" xfId="2700"/>
    <cellStyle name="20% - Accent2 11 4 2" xfId="3801"/>
    <cellStyle name="20% - Accent2 11 4 2 2" xfId="11113"/>
    <cellStyle name="20% - Accent2 11 4 3" xfId="6758"/>
    <cellStyle name="20% - Accent2 11 4 3 2" xfId="14028"/>
    <cellStyle name="20% - Accent2 11 4 4" xfId="8342"/>
    <cellStyle name="20% - Accent2 11 4 4 2" xfId="15564"/>
    <cellStyle name="20% - Accent2 11 4 5" xfId="10393"/>
    <cellStyle name="20% - Accent2 11 5" xfId="2923"/>
    <cellStyle name="20% - Accent2 11 5 2" xfId="3802"/>
    <cellStyle name="20% - Accent2 11 5 2 2" xfId="11114"/>
    <cellStyle name="20% - Accent2 11 5 3" xfId="6757"/>
    <cellStyle name="20% - Accent2 11 5 3 2" xfId="14027"/>
    <cellStyle name="20% - Accent2 11 5 4" xfId="8341"/>
    <cellStyle name="20% - Accent2 11 5 4 2" xfId="15563"/>
    <cellStyle name="20% - Accent2 11 5 5" xfId="10591"/>
    <cellStyle name="20% - Accent2 11 6" xfId="3037"/>
    <cellStyle name="20% - Accent2 11 6 2" xfId="3803"/>
    <cellStyle name="20% - Accent2 11 6 2 2" xfId="11115"/>
    <cellStyle name="20% - Accent2 11 6 3" xfId="6756"/>
    <cellStyle name="20% - Accent2 11 6 3 2" xfId="14026"/>
    <cellStyle name="20% - Accent2 11 6 4" xfId="8340"/>
    <cellStyle name="20% - Accent2 11 6 4 2" xfId="15562"/>
    <cellStyle name="20% - Accent2 11 6 5" xfId="10683"/>
    <cellStyle name="20% - Accent2 11 7" xfId="3567"/>
    <cellStyle name="20% - Accent2 11 7 2" xfId="3804"/>
    <cellStyle name="20% - Accent2 11 7 2 2" xfId="11116"/>
    <cellStyle name="20% - Accent2 11 7 3" xfId="6755"/>
    <cellStyle name="20% - Accent2 11 7 3 2" xfId="14025"/>
    <cellStyle name="20% - Accent2 11 7 4" xfId="8338"/>
    <cellStyle name="20% - Accent2 11 7 4 2" xfId="15561"/>
    <cellStyle name="20% - Accent2 11 7 5" xfId="10943"/>
    <cellStyle name="20% - Accent2 11 8" xfId="3798"/>
    <cellStyle name="20% - Accent2 11 8 2" xfId="11110"/>
    <cellStyle name="20% - Accent2 11 9" xfId="6761"/>
    <cellStyle name="20% - Accent2 11 9 2" xfId="14031"/>
    <cellStyle name="20% - Accent2 12" xfId="676"/>
    <cellStyle name="20% - Accent2 12 10" xfId="8337"/>
    <cellStyle name="20% - Accent2 12 10 2" xfId="15560"/>
    <cellStyle name="20% - Accent2 12 11" xfId="9416"/>
    <cellStyle name="20% - Accent2 12 2" xfId="1046"/>
    <cellStyle name="20% - Accent2 12 2 2" xfId="3806"/>
    <cellStyle name="20% - Accent2 12 2 2 2" xfId="11118"/>
    <cellStyle name="20% - Accent2 12 2 3" xfId="6753"/>
    <cellStyle name="20% - Accent2 12 2 3 2" xfId="14023"/>
    <cellStyle name="20% - Accent2 12 2 4" xfId="8336"/>
    <cellStyle name="20% - Accent2 12 2 4 2" xfId="15559"/>
    <cellStyle name="20% - Accent2 12 2 5" xfId="9675"/>
    <cellStyle name="20% - Accent2 12 3" xfId="1494"/>
    <cellStyle name="20% - Accent2 12 3 2" xfId="3807"/>
    <cellStyle name="20% - Accent2 12 3 2 2" xfId="11119"/>
    <cellStyle name="20% - Accent2 12 3 3" xfId="6752"/>
    <cellStyle name="20% - Accent2 12 3 3 2" xfId="14022"/>
    <cellStyle name="20% - Accent2 12 3 4" xfId="8335"/>
    <cellStyle name="20% - Accent2 12 3 4 2" xfId="15558"/>
    <cellStyle name="20% - Accent2 12 3 5" xfId="9876"/>
    <cellStyle name="20% - Accent2 12 4" xfId="2710"/>
    <cellStyle name="20% - Accent2 12 4 2" xfId="3808"/>
    <cellStyle name="20% - Accent2 12 4 2 2" xfId="11120"/>
    <cellStyle name="20% - Accent2 12 4 3" xfId="6751"/>
    <cellStyle name="20% - Accent2 12 4 3 2" xfId="14021"/>
    <cellStyle name="20% - Accent2 12 4 4" xfId="8334"/>
    <cellStyle name="20% - Accent2 12 4 4 2" xfId="15557"/>
    <cellStyle name="20% - Accent2 12 4 5" xfId="10403"/>
    <cellStyle name="20% - Accent2 12 5" xfId="2933"/>
    <cellStyle name="20% - Accent2 12 5 2" xfId="3809"/>
    <cellStyle name="20% - Accent2 12 5 2 2" xfId="11121"/>
    <cellStyle name="20% - Accent2 12 5 3" xfId="6750"/>
    <cellStyle name="20% - Accent2 12 5 3 2" xfId="14020"/>
    <cellStyle name="20% - Accent2 12 5 4" xfId="8333"/>
    <cellStyle name="20% - Accent2 12 5 4 2" xfId="15556"/>
    <cellStyle name="20% - Accent2 12 5 5" xfId="10601"/>
    <cellStyle name="20% - Accent2 12 6" xfId="3047"/>
    <cellStyle name="20% - Accent2 12 6 2" xfId="3810"/>
    <cellStyle name="20% - Accent2 12 6 2 2" xfId="11122"/>
    <cellStyle name="20% - Accent2 12 6 3" xfId="6749"/>
    <cellStyle name="20% - Accent2 12 6 3 2" xfId="14019"/>
    <cellStyle name="20% - Accent2 12 6 4" xfId="8332"/>
    <cellStyle name="20% - Accent2 12 6 4 2" xfId="15555"/>
    <cellStyle name="20% - Accent2 12 6 5" xfId="10693"/>
    <cellStyle name="20% - Accent2 12 7" xfId="3577"/>
    <cellStyle name="20% - Accent2 12 7 2" xfId="3811"/>
    <cellStyle name="20% - Accent2 12 7 2 2" xfId="11123"/>
    <cellStyle name="20% - Accent2 12 7 3" xfId="6748"/>
    <cellStyle name="20% - Accent2 12 7 3 2" xfId="14018"/>
    <cellStyle name="20% - Accent2 12 7 4" xfId="8331"/>
    <cellStyle name="20% - Accent2 12 7 4 2" xfId="15554"/>
    <cellStyle name="20% - Accent2 12 7 5" xfId="10953"/>
    <cellStyle name="20% - Accent2 12 8" xfId="3805"/>
    <cellStyle name="20% - Accent2 12 8 2" xfId="11117"/>
    <cellStyle name="20% - Accent2 12 9" xfId="6754"/>
    <cellStyle name="20% - Accent2 12 9 2" xfId="14024"/>
    <cellStyle name="20% - Accent2 13" xfId="695"/>
    <cellStyle name="20% - Accent2 13 2" xfId="3812"/>
    <cellStyle name="20% - Accent2 13 2 2" xfId="11124"/>
    <cellStyle name="20% - Accent2 13 3" xfId="6747"/>
    <cellStyle name="20% - Accent2 13 3 2" xfId="14017"/>
    <cellStyle name="20% - Accent2 13 4" xfId="8330"/>
    <cellStyle name="20% - Accent2 13 4 2" xfId="15553"/>
    <cellStyle name="20% - Accent2 13 5" xfId="9432"/>
    <cellStyle name="20% - Accent2 14" xfId="919"/>
    <cellStyle name="20% - Accent2 14 2" xfId="3813"/>
    <cellStyle name="20% - Accent2 14 2 2" xfId="11125"/>
    <cellStyle name="20% - Accent2 14 3" xfId="6746"/>
    <cellStyle name="20% - Accent2 14 3 2" xfId="14016"/>
    <cellStyle name="20% - Accent2 14 4" xfId="8329"/>
    <cellStyle name="20% - Accent2 14 4 2" xfId="15552"/>
    <cellStyle name="20% - Accent2 14 5" xfId="9552"/>
    <cellStyle name="20% - Accent2 15" xfId="847"/>
    <cellStyle name="20% - Accent2 16" xfId="1562"/>
    <cellStyle name="20% - Accent2 17" xfId="736"/>
    <cellStyle name="20% - Accent2 18" xfId="822"/>
    <cellStyle name="20% - Accent2 19" xfId="804"/>
    <cellStyle name="20% - Accent2 2" xfId="306"/>
    <cellStyle name="20% - Accent2 2 2" xfId="1676"/>
    <cellStyle name="20% - Accent2 2 3" xfId="1677"/>
    <cellStyle name="20% - Accent2 20" xfId="1611"/>
    <cellStyle name="20% - Accent2 21" xfId="1675"/>
    <cellStyle name="20% - Accent2 21 2" xfId="3823"/>
    <cellStyle name="20% - Accent2 21 2 2" xfId="11135"/>
    <cellStyle name="20% - Accent2 21 3" xfId="6745"/>
    <cellStyle name="20% - Accent2 21 3 2" xfId="14015"/>
    <cellStyle name="20% - Accent2 21 4" xfId="8328"/>
    <cellStyle name="20% - Accent2 21 4 2" xfId="15551"/>
    <cellStyle name="20% - Accent2 21 5" xfId="9888"/>
    <cellStyle name="20% - Accent2 22" xfId="2028"/>
    <cellStyle name="20% - Accent2 22 2" xfId="3824"/>
    <cellStyle name="20% - Accent2 22 2 2" xfId="11136"/>
    <cellStyle name="20% - Accent2 22 3" xfId="6744"/>
    <cellStyle name="20% - Accent2 22 3 2" xfId="14014"/>
    <cellStyle name="20% - Accent2 22 4" xfId="8327"/>
    <cellStyle name="20% - Accent2 22 4 2" xfId="15550"/>
    <cellStyle name="20% - Accent2 22 5" xfId="9945"/>
    <cellStyle name="20% - Accent2 23" xfId="2181"/>
    <cellStyle name="20% - Accent2 23 2" xfId="3825"/>
    <cellStyle name="20% - Accent2 23 2 2" xfId="11137"/>
    <cellStyle name="20% - Accent2 23 3" xfId="6743"/>
    <cellStyle name="20% - Accent2 23 3 2" xfId="14013"/>
    <cellStyle name="20% - Accent2 23 4" xfId="8326"/>
    <cellStyle name="20% - Accent2 23 4 2" xfId="15549"/>
    <cellStyle name="20% - Accent2 23 5" xfId="9974"/>
    <cellStyle name="20% - Accent2 24" xfId="2246"/>
    <cellStyle name="20% - Accent2 24 2" xfId="3826"/>
    <cellStyle name="20% - Accent2 24 2 2" xfId="11138"/>
    <cellStyle name="20% - Accent2 24 3" xfId="6742"/>
    <cellStyle name="20% - Accent2 24 3 2" xfId="14012"/>
    <cellStyle name="20% - Accent2 24 4" xfId="8325"/>
    <cellStyle name="20% - Accent2 24 4 2" xfId="15548"/>
    <cellStyle name="20% - Accent2 24 5" xfId="9994"/>
    <cellStyle name="20% - Accent2 25" xfId="2301"/>
    <cellStyle name="20% - Accent2 25 2" xfId="3827"/>
    <cellStyle name="20% - Accent2 25 2 2" xfId="11139"/>
    <cellStyle name="20% - Accent2 25 3" xfId="6741"/>
    <cellStyle name="20% - Accent2 25 3 2" xfId="14011"/>
    <cellStyle name="20% - Accent2 25 4" xfId="8324"/>
    <cellStyle name="20% - Accent2 25 4 2" xfId="15547"/>
    <cellStyle name="20% - Accent2 25 5" xfId="10021"/>
    <cellStyle name="20% - Accent2 26" xfId="2503"/>
    <cellStyle name="20% - Accent2 26 2" xfId="3828"/>
    <cellStyle name="20% - Accent2 26 2 2" xfId="11140"/>
    <cellStyle name="20% - Accent2 26 3" xfId="6740"/>
    <cellStyle name="20% - Accent2 26 3 2" xfId="14010"/>
    <cellStyle name="20% - Accent2 26 4" xfId="8323"/>
    <cellStyle name="20% - Accent2 26 4 2" xfId="15546"/>
    <cellStyle name="20% - Accent2 26 5" xfId="10200"/>
    <cellStyle name="20% - Accent2 27" xfId="2772"/>
    <cellStyle name="20% - Accent2 27 2" xfId="3829"/>
    <cellStyle name="20% - Accent2 27 2 2" xfId="11141"/>
    <cellStyle name="20% - Accent2 27 3" xfId="6739"/>
    <cellStyle name="20% - Accent2 27 3 2" xfId="14009"/>
    <cellStyle name="20% - Accent2 27 4" xfId="8322"/>
    <cellStyle name="20% - Accent2 27 4 2" xfId="15545"/>
    <cellStyle name="20% - Accent2 27 5" xfId="10454"/>
    <cellStyle name="20% - Accent2 28" xfId="3315"/>
    <cellStyle name="20% - Accent2 28 2" xfId="3830"/>
    <cellStyle name="20% - Accent2 28 2 2" xfId="11142"/>
    <cellStyle name="20% - Accent2 28 3" xfId="6738"/>
    <cellStyle name="20% - Accent2 28 3 2" xfId="14008"/>
    <cellStyle name="20% - Accent2 28 4" xfId="8321"/>
    <cellStyle name="20% - Accent2 28 4 2" xfId="15544"/>
    <cellStyle name="20% - Accent2 28 5" xfId="10733"/>
    <cellStyle name="20% - Accent2 29" xfId="3790"/>
    <cellStyle name="20% - Accent2 29 2" xfId="11102"/>
    <cellStyle name="20% - Accent2 3" xfId="307"/>
    <cellStyle name="20% - Accent2 3 2" xfId="1678"/>
    <cellStyle name="20% - Accent2 3 3" xfId="1679"/>
    <cellStyle name="20% - Accent2 30" xfId="6773"/>
    <cellStyle name="20% - Accent2 30 2" xfId="14043"/>
    <cellStyle name="20% - Accent2 31" xfId="8357"/>
    <cellStyle name="20% - Accent2 31 2" xfId="15579"/>
    <cellStyle name="20% - Accent2 32" xfId="9164"/>
    <cellStyle name="20% - Accent2 4" xfId="402"/>
    <cellStyle name="20% - Accent2 4 10" xfId="2420"/>
    <cellStyle name="20% - Accent2 4 10 2" xfId="3835"/>
    <cellStyle name="20% - Accent2 4 10 2 2" xfId="11147"/>
    <cellStyle name="20% - Accent2 4 10 3" xfId="6736"/>
    <cellStyle name="20% - Accent2 4 10 3 2" xfId="14006"/>
    <cellStyle name="20% - Accent2 4 10 4" xfId="8319"/>
    <cellStyle name="20% - Accent2 4 10 4 2" xfId="15542"/>
    <cellStyle name="20% - Accent2 4 10 5" xfId="10128"/>
    <cellStyle name="20% - Accent2 4 11" xfId="2414"/>
    <cellStyle name="20% - Accent2 4 11 2" xfId="3836"/>
    <cellStyle name="20% - Accent2 4 11 2 2" xfId="11148"/>
    <cellStyle name="20% - Accent2 4 11 3" xfId="6715"/>
    <cellStyle name="20% - Accent2 4 11 3 2" xfId="13989"/>
    <cellStyle name="20% - Accent2 4 11 4" xfId="8318"/>
    <cellStyle name="20% - Accent2 4 11 4 2" xfId="15541"/>
    <cellStyle name="20% - Accent2 4 11 5" xfId="10124"/>
    <cellStyle name="20% - Accent2 4 12" xfId="2847"/>
    <cellStyle name="20% - Accent2 4 12 2" xfId="3837"/>
    <cellStyle name="20% - Accent2 4 12 2 2" xfId="11149"/>
    <cellStyle name="20% - Accent2 4 12 3" xfId="6714"/>
    <cellStyle name="20% - Accent2 4 12 3 2" xfId="13988"/>
    <cellStyle name="20% - Accent2 4 12 4" xfId="8297"/>
    <cellStyle name="20% - Accent2 4 12 4 2" xfId="15524"/>
    <cellStyle name="20% - Accent2 4 12 5" xfId="10521"/>
    <cellStyle name="20% - Accent2 4 13" xfId="3353"/>
    <cellStyle name="20% - Accent2 4 13 2" xfId="3838"/>
    <cellStyle name="20% - Accent2 4 13 2 2" xfId="11150"/>
    <cellStyle name="20% - Accent2 4 13 3" xfId="6713"/>
    <cellStyle name="20% - Accent2 4 13 3 2" xfId="13987"/>
    <cellStyle name="20% - Accent2 4 13 4" xfId="8296"/>
    <cellStyle name="20% - Accent2 4 13 4 2" xfId="15523"/>
    <cellStyle name="20% - Accent2 4 13 5" xfId="10747"/>
    <cellStyle name="20% - Accent2 4 14" xfId="3834"/>
    <cellStyle name="20% - Accent2 4 14 2" xfId="11146"/>
    <cellStyle name="20% - Accent2 4 15" xfId="6737"/>
    <cellStyle name="20% - Accent2 4 15 2" xfId="14007"/>
    <cellStyle name="20% - Accent2 4 16" xfId="8320"/>
    <cellStyle name="20% - Accent2 4 16 2" xfId="15543"/>
    <cellStyle name="20% - Accent2 4 17" xfId="9215"/>
    <cellStyle name="20% - Accent2 4 2" xfId="557"/>
    <cellStyle name="20% - Accent2 4 2 10" xfId="2803"/>
    <cellStyle name="20% - Accent2 4 2 10 2" xfId="3840"/>
    <cellStyle name="20% - Accent2 4 2 10 2 2" xfId="11152"/>
    <cellStyle name="20% - Accent2 4 2 10 3" xfId="6711"/>
    <cellStyle name="20% - Accent2 4 2 10 3 2" xfId="13985"/>
    <cellStyle name="20% - Accent2 4 2 10 4" xfId="8294"/>
    <cellStyle name="20% - Accent2 4 2 10 4 2" xfId="15521"/>
    <cellStyle name="20% - Accent2 4 2 10 5" xfId="10483"/>
    <cellStyle name="20% - Accent2 4 2 11" xfId="3455"/>
    <cellStyle name="20% - Accent2 4 2 11 2" xfId="3841"/>
    <cellStyle name="20% - Accent2 4 2 11 2 2" xfId="11153"/>
    <cellStyle name="20% - Accent2 4 2 11 3" xfId="6710"/>
    <cellStyle name="20% - Accent2 4 2 11 3 2" xfId="13984"/>
    <cellStyle name="20% - Accent2 4 2 11 4" xfId="8293"/>
    <cellStyle name="20% - Accent2 4 2 11 4 2" xfId="15520"/>
    <cellStyle name="20% - Accent2 4 2 11 5" xfId="10833"/>
    <cellStyle name="20% - Accent2 4 2 12" xfId="3839"/>
    <cellStyle name="20% - Accent2 4 2 12 2" xfId="11151"/>
    <cellStyle name="20% - Accent2 4 2 13" xfId="6712"/>
    <cellStyle name="20% - Accent2 4 2 13 2" xfId="13986"/>
    <cellStyle name="20% - Accent2 4 2 14" xfId="8295"/>
    <cellStyle name="20% - Accent2 4 2 14 2" xfId="15522"/>
    <cellStyle name="20% - Accent2 4 2 15" xfId="9300"/>
    <cellStyle name="20% - Accent2 4 2 2" xfId="930"/>
    <cellStyle name="20% - Accent2 4 2 2 2" xfId="3842"/>
    <cellStyle name="20% - Accent2 4 2 2 2 2" xfId="11154"/>
    <cellStyle name="20% - Accent2 4 2 2 3" xfId="6709"/>
    <cellStyle name="20% - Accent2 4 2 2 3 2" xfId="13983"/>
    <cellStyle name="20% - Accent2 4 2 2 4" xfId="8292"/>
    <cellStyle name="20% - Accent2 4 2 2 4 2" xfId="15519"/>
    <cellStyle name="20% - Accent2 4 2 2 5" xfId="9562"/>
    <cellStyle name="20% - Accent2 4 2 3" xfId="1373"/>
    <cellStyle name="20% - Accent2 4 2 3 2" xfId="3843"/>
    <cellStyle name="20% - Accent2 4 2 3 2 2" xfId="11155"/>
    <cellStyle name="20% - Accent2 4 2 3 3" xfId="6708"/>
    <cellStyle name="20% - Accent2 4 2 3 3 2" xfId="13982"/>
    <cellStyle name="20% - Accent2 4 2 3 4" xfId="8291"/>
    <cellStyle name="20% - Accent2 4 2 3 4 2" xfId="15518"/>
    <cellStyle name="20% - Accent2 4 2 3 5" xfId="9756"/>
    <cellStyle name="20% - Accent2 4 2 4" xfId="1681"/>
    <cellStyle name="20% - Accent2 4 2 4 2" xfId="3844"/>
    <cellStyle name="20% - Accent2 4 2 4 2 2" xfId="11156"/>
    <cellStyle name="20% - Accent2 4 2 4 3" xfId="6707"/>
    <cellStyle name="20% - Accent2 4 2 4 3 2" xfId="13981"/>
    <cellStyle name="20% - Accent2 4 2 4 4" xfId="8290"/>
    <cellStyle name="20% - Accent2 4 2 4 4 2" xfId="15517"/>
    <cellStyle name="20% - Accent2 4 2 4 5" xfId="9889"/>
    <cellStyle name="20% - Accent2 4 2 5" xfId="1997"/>
    <cellStyle name="20% - Accent2 4 2 5 2" xfId="3845"/>
    <cellStyle name="20% - Accent2 4 2 5 2 2" xfId="11157"/>
    <cellStyle name="20% - Accent2 4 2 5 3" xfId="6706"/>
    <cellStyle name="20% - Accent2 4 2 5 3 2" xfId="13980"/>
    <cellStyle name="20% - Accent2 4 2 5 4" xfId="8289"/>
    <cellStyle name="20% - Accent2 4 2 5 4 2" xfId="15516"/>
    <cellStyle name="20% - Accent2 4 2 5 5" xfId="9937"/>
    <cellStyle name="20% - Accent2 4 2 6" xfId="2178"/>
    <cellStyle name="20% - Accent2 4 2 6 2" xfId="3846"/>
    <cellStyle name="20% - Accent2 4 2 6 2 2" xfId="11158"/>
    <cellStyle name="20% - Accent2 4 2 6 3" xfId="6704"/>
    <cellStyle name="20% - Accent2 4 2 6 3 2" xfId="13979"/>
    <cellStyle name="20% - Accent2 4 2 6 4" xfId="8288"/>
    <cellStyle name="20% - Accent2 4 2 6 4 2" xfId="15515"/>
    <cellStyle name="20% - Accent2 4 2 6 5" xfId="9973"/>
    <cellStyle name="20% - Accent2 4 2 7" xfId="2243"/>
    <cellStyle name="20% - Accent2 4 2 7 2" xfId="3847"/>
    <cellStyle name="20% - Accent2 4 2 7 2 2" xfId="11159"/>
    <cellStyle name="20% - Accent2 4 2 7 3" xfId="6703"/>
    <cellStyle name="20% - Accent2 4 2 7 3 2" xfId="13978"/>
    <cellStyle name="20% - Accent2 4 2 7 4" xfId="8286"/>
    <cellStyle name="20% - Accent2 4 2 7 4 2" xfId="15514"/>
    <cellStyle name="20% - Accent2 4 2 7 5" xfId="9993"/>
    <cellStyle name="20% - Accent2 4 2 8" xfId="2587"/>
    <cellStyle name="20% - Accent2 4 2 8 2" xfId="3848"/>
    <cellStyle name="20% - Accent2 4 2 8 2 2" xfId="11160"/>
    <cellStyle name="20% - Accent2 4 2 8 3" xfId="6702"/>
    <cellStyle name="20% - Accent2 4 2 8 3 2" xfId="13977"/>
    <cellStyle name="20% - Accent2 4 2 8 4" xfId="8285"/>
    <cellStyle name="20% - Accent2 4 2 8 4 2" xfId="15513"/>
    <cellStyle name="20% - Accent2 4 2 8 5" xfId="10281"/>
    <cellStyle name="20% - Accent2 4 2 9" xfId="2312"/>
    <cellStyle name="20% - Accent2 4 2 9 2" xfId="3849"/>
    <cellStyle name="20% - Accent2 4 2 9 2 2" xfId="11161"/>
    <cellStyle name="20% - Accent2 4 2 9 3" xfId="6701"/>
    <cellStyle name="20% - Accent2 4 2 9 3 2" xfId="13976"/>
    <cellStyle name="20% - Accent2 4 2 9 4" xfId="8284"/>
    <cellStyle name="20% - Accent2 4 2 9 4 2" xfId="15512"/>
    <cellStyle name="20% - Accent2 4 2 9 5" xfId="10032"/>
    <cellStyle name="20% - Accent2 4 3" xfId="572"/>
    <cellStyle name="20% - Accent2 4 3 10" xfId="2767"/>
    <cellStyle name="20% - Accent2 4 3 10 2" xfId="3851"/>
    <cellStyle name="20% - Accent2 4 3 10 2 2" xfId="11163"/>
    <cellStyle name="20% - Accent2 4 3 10 3" xfId="6699"/>
    <cellStyle name="20% - Accent2 4 3 10 3 2" xfId="13974"/>
    <cellStyle name="20% - Accent2 4 3 10 4" xfId="8282"/>
    <cellStyle name="20% - Accent2 4 3 10 4 2" xfId="15510"/>
    <cellStyle name="20% - Accent2 4 3 10 5" xfId="10449"/>
    <cellStyle name="20% - Accent2 4 3 11" xfId="3471"/>
    <cellStyle name="20% - Accent2 4 3 11 2" xfId="3852"/>
    <cellStyle name="20% - Accent2 4 3 11 2 2" xfId="11164"/>
    <cellStyle name="20% - Accent2 4 3 11 3" xfId="6698"/>
    <cellStyle name="20% - Accent2 4 3 11 3 2" xfId="13973"/>
    <cellStyle name="20% - Accent2 4 3 11 4" xfId="8281"/>
    <cellStyle name="20% - Accent2 4 3 11 4 2" xfId="15509"/>
    <cellStyle name="20% - Accent2 4 3 11 5" xfId="10849"/>
    <cellStyle name="20% - Accent2 4 3 12" xfId="3850"/>
    <cellStyle name="20% - Accent2 4 3 12 2" xfId="11162"/>
    <cellStyle name="20% - Accent2 4 3 13" xfId="6700"/>
    <cellStyle name="20% - Accent2 4 3 13 2" xfId="13975"/>
    <cellStyle name="20% - Accent2 4 3 14" xfId="8283"/>
    <cellStyle name="20% - Accent2 4 3 14 2" xfId="15511"/>
    <cellStyle name="20% - Accent2 4 3 15" xfId="9314"/>
    <cellStyle name="20% - Accent2 4 3 2" xfId="945"/>
    <cellStyle name="20% - Accent2 4 3 2 2" xfId="3853"/>
    <cellStyle name="20% - Accent2 4 3 2 2 2" xfId="11165"/>
    <cellStyle name="20% - Accent2 4 3 2 3" xfId="6697"/>
    <cellStyle name="20% - Accent2 4 3 2 3 2" xfId="13972"/>
    <cellStyle name="20% - Accent2 4 3 2 4" xfId="8280"/>
    <cellStyle name="20% - Accent2 4 3 2 4 2" xfId="15508"/>
    <cellStyle name="20% - Accent2 4 3 2 5" xfId="9576"/>
    <cellStyle name="20% - Accent2 4 3 3" xfId="1390"/>
    <cellStyle name="20% - Accent2 4 3 3 2" xfId="3854"/>
    <cellStyle name="20% - Accent2 4 3 3 2 2" xfId="11166"/>
    <cellStyle name="20% - Accent2 4 3 3 3" xfId="6696"/>
    <cellStyle name="20% - Accent2 4 3 3 3 2" xfId="13971"/>
    <cellStyle name="20% - Accent2 4 3 3 4" xfId="8279"/>
    <cellStyle name="20% - Accent2 4 3 3 4 2" xfId="15507"/>
    <cellStyle name="20% - Accent2 4 3 3 5" xfId="9772"/>
    <cellStyle name="20% - Accent2 4 3 4" xfId="1682"/>
    <cellStyle name="20% - Accent2 4 3 5" xfId="1994"/>
    <cellStyle name="20% - Accent2 4 3 6" xfId="2177"/>
    <cellStyle name="20% - Accent2 4 3 7" xfId="2242"/>
    <cellStyle name="20% - Accent2 4 3 8" xfId="2604"/>
    <cellStyle name="20% - Accent2 4 3 8 2" xfId="3859"/>
    <cellStyle name="20% - Accent2 4 3 8 2 2" xfId="11171"/>
    <cellStyle name="20% - Accent2 4 3 8 3" xfId="6694"/>
    <cellStyle name="20% - Accent2 4 3 8 3 2" xfId="13970"/>
    <cellStyle name="20% - Accent2 4 3 8 4" xfId="8277"/>
    <cellStyle name="20% - Accent2 4 3 8 4 2" xfId="15506"/>
    <cellStyle name="20% - Accent2 4 3 8 5" xfId="10297"/>
    <cellStyle name="20% - Accent2 4 3 9" xfId="2463"/>
    <cellStyle name="20% - Accent2 4 3 9 2" xfId="3860"/>
    <cellStyle name="20% - Accent2 4 3 9 2 2" xfId="11172"/>
    <cellStyle name="20% - Accent2 4 3 9 3" xfId="6693"/>
    <cellStyle name="20% - Accent2 4 3 9 3 2" xfId="13969"/>
    <cellStyle name="20% - Accent2 4 3 9 4" xfId="8276"/>
    <cellStyle name="20% - Accent2 4 3 9 4 2" xfId="15505"/>
    <cellStyle name="20% - Accent2 4 3 9 5" xfId="10162"/>
    <cellStyle name="20% - Accent2 4 4" xfId="782"/>
    <cellStyle name="20% - Accent2 4 4 2" xfId="3861"/>
    <cellStyle name="20% - Accent2 4 4 2 2" xfId="11173"/>
    <cellStyle name="20% - Accent2 4 4 3" xfId="6692"/>
    <cellStyle name="20% - Accent2 4 4 3 2" xfId="13968"/>
    <cellStyle name="20% - Accent2 4 4 4" xfId="8275"/>
    <cellStyle name="20% - Accent2 4 4 4 2" xfId="15504"/>
    <cellStyle name="20% - Accent2 4 4 5" xfId="9459"/>
    <cellStyle name="20% - Accent2 4 5" xfId="850"/>
    <cellStyle name="20% - Accent2 4 5 2" xfId="3862"/>
    <cellStyle name="20% - Accent2 4 5 2 2" xfId="11174"/>
    <cellStyle name="20% - Accent2 4 5 3" xfId="6691"/>
    <cellStyle name="20% - Accent2 4 5 3 2" xfId="13967"/>
    <cellStyle name="20% - Accent2 4 5 4" xfId="8274"/>
    <cellStyle name="20% - Accent2 4 5 4 2" xfId="15503"/>
    <cellStyle name="20% - Accent2 4 5 5" xfId="9495"/>
    <cellStyle name="20% - Accent2 4 6" xfId="1680"/>
    <cellStyle name="20% - Accent2 4 7" xfId="1285"/>
    <cellStyle name="20% - Accent2 4 8" xfId="2179"/>
    <cellStyle name="20% - Accent2 4 9" xfId="2244"/>
    <cellStyle name="20% - Accent2 5" xfId="441"/>
    <cellStyle name="20% - Accent2 5 10" xfId="2472"/>
    <cellStyle name="20% - Accent2 5 10 2" xfId="3868"/>
    <cellStyle name="20% - Accent2 5 10 2 2" xfId="11180"/>
    <cellStyle name="20% - Accent2 5 10 3" xfId="6688"/>
    <cellStyle name="20% - Accent2 5 10 3 2" xfId="13965"/>
    <cellStyle name="20% - Accent2 5 10 4" xfId="8271"/>
    <cellStyle name="20% - Accent2 5 10 4 2" xfId="15501"/>
    <cellStyle name="20% - Accent2 5 10 5" xfId="10170"/>
    <cellStyle name="20% - Accent2 5 11" xfId="2830"/>
    <cellStyle name="20% - Accent2 5 11 2" xfId="3869"/>
    <cellStyle name="20% - Accent2 5 11 2 2" xfId="11181"/>
    <cellStyle name="20% - Accent2 5 11 3" xfId="6687"/>
    <cellStyle name="20% - Accent2 5 11 3 2" xfId="13964"/>
    <cellStyle name="20% - Accent2 5 11 4" xfId="8270"/>
    <cellStyle name="20% - Accent2 5 11 4 2" xfId="15500"/>
    <cellStyle name="20% - Accent2 5 11 5" xfId="10507"/>
    <cellStyle name="20% - Accent2 5 12" xfId="2983"/>
    <cellStyle name="20% - Accent2 5 12 2" xfId="3870"/>
    <cellStyle name="20% - Accent2 5 12 2 2" xfId="11182"/>
    <cellStyle name="20% - Accent2 5 12 3" xfId="6686"/>
    <cellStyle name="20% - Accent2 5 12 3 2" xfId="13963"/>
    <cellStyle name="20% - Accent2 5 12 4" xfId="8269"/>
    <cellStyle name="20% - Accent2 5 12 4 2" xfId="15499"/>
    <cellStyle name="20% - Accent2 5 12 5" xfId="10637"/>
    <cellStyle name="20% - Accent2 5 13" xfId="3377"/>
    <cellStyle name="20% - Accent2 5 13 2" xfId="3871"/>
    <cellStyle name="20% - Accent2 5 13 2 2" xfId="11183"/>
    <cellStyle name="20% - Accent2 5 13 3" xfId="6685"/>
    <cellStyle name="20% - Accent2 5 13 3 2" xfId="13962"/>
    <cellStyle name="20% - Accent2 5 13 4" xfId="8268"/>
    <cellStyle name="20% - Accent2 5 13 4 2" xfId="15498"/>
    <cellStyle name="20% - Accent2 5 13 5" xfId="10764"/>
    <cellStyle name="20% - Accent2 5 14" xfId="3867"/>
    <cellStyle name="20% - Accent2 5 14 2" xfId="11179"/>
    <cellStyle name="20% - Accent2 5 15" xfId="6689"/>
    <cellStyle name="20% - Accent2 5 15 2" xfId="13966"/>
    <cellStyle name="20% - Accent2 5 16" xfId="8272"/>
    <cellStyle name="20% - Accent2 5 16 2" xfId="15502"/>
    <cellStyle name="20% - Accent2 5 17" xfId="9232"/>
    <cellStyle name="20% - Accent2 5 2" xfId="578"/>
    <cellStyle name="20% - Accent2 5 2 10" xfId="8267"/>
    <cellStyle name="20% - Accent2 5 2 10 2" xfId="15497"/>
    <cellStyle name="20% - Accent2 5 2 11" xfId="9320"/>
    <cellStyle name="20% - Accent2 5 2 2" xfId="951"/>
    <cellStyle name="20% - Accent2 5 2 2 2" xfId="3873"/>
    <cellStyle name="20% - Accent2 5 2 2 2 2" xfId="11185"/>
    <cellStyle name="20% - Accent2 5 2 2 3" xfId="6683"/>
    <cellStyle name="20% - Accent2 5 2 2 3 2" xfId="13960"/>
    <cellStyle name="20% - Accent2 5 2 2 4" xfId="8266"/>
    <cellStyle name="20% - Accent2 5 2 2 4 2" xfId="15496"/>
    <cellStyle name="20% - Accent2 5 2 2 5" xfId="9582"/>
    <cellStyle name="20% - Accent2 5 2 3" xfId="1396"/>
    <cellStyle name="20% - Accent2 5 2 3 2" xfId="3874"/>
    <cellStyle name="20% - Accent2 5 2 3 2 2" xfId="11186"/>
    <cellStyle name="20% - Accent2 5 2 3 3" xfId="6682"/>
    <cellStyle name="20% - Accent2 5 2 3 3 2" xfId="13959"/>
    <cellStyle name="20% - Accent2 5 2 3 4" xfId="8265"/>
    <cellStyle name="20% - Accent2 5 2 3 4 2" xfId="15495"/>
    <cellStyle name="20% - Accent2 5 2 3 5" xfId="9778"/>
    <cellStyle name="20% - Accent2 5 2 4" xfId="2610"/>
    <cellStyle name="20% - Accent2 5 2 4 2" xfId="3875"/>
    <cellStyle name="20% - Accent2 5 2 4 2 2" xfId="11187"/>
    <cellStyle name="20% - Accent2 5 2 4 3" xfId="6681"/>
    <cellStyle name="20% - Accent2 5 2 4 3 2" xfId="13958"/>
    <cellStyle name="20% - Accent2 5 2 4 4" xfId="8264"/>
    <cellStyle name="20% - Accent2 5 2 4 4 2" xfId="15494"/>
    <cellStyle name="20% - Accent2 5 2 4 5" xfId="10303"/>
    <cellStyle name="20% - Accent2 5 2 5" xfId="2353"/>
    <cellStyle name="20% - Accent2 5 2 5 2" xfId="3876"/>
    <cellStyle name="20% - Accent2 5 2 5 2 2" xfId="11188"/>
    <cellStyle name="20% - Accent2 5 2 5 3" xfId="6679"/>
    <cellStyle name="20% - Accent2 5 2 5 3 2" xfId="13957"/>
    <cellStyle name="20% - Accent2 5 2 5 4" xfId="8263"/>
    <cellStyle name="20% - Accent2 5 2 5 4 2" xfId="15493"/>
    <cellStyle name="20% - Accent2 5 2 5 5" xfId="10072"/>
    <cellStyle name="20% - Accent2 5 2 6" xfId="2881"/>
    <cellStyle name="20% - Accent2 5 2 6 2" xfId="3877"/>
    <cellStyle name="20% - Accent2 5 2 6 2 2" xfId="11189"/>
    <cellStyle name="20% - Accent2 5 2 6 3" xfId="6678"/>
    <cellStyle name="20% - Accent2 5 2 6 3 2" xfId="13956"/>
    <cellStyle name="20% - Accent2 5 2 6 4" xfId="8261"/>
    <cellStyle name="20% - Accent2 5 2 6 4 2" xfId="15492"/>
    <cellStyle name="20% - Accent2 5 2 6 5" xfId="10549"/>
    <cellStyle name="20% - Accent2 5 2 7" xfId="3477"/>
    <cellStyle name="20% - Accent2 5 2 7 2" xfId="3878"/>
    <cellStyle name="20% - Accent2 5 2 7 2 2" xfId="11190"/>
    <cellStyle name="20% - Accent2 5 2 7 3" xfId="6677"/>
    <cellStyle name="20% - Accent2 5 2 7 3 2" xfId="13955"/>
    <cellStyle name="20% - Accent2 5 2 7 4" xfId="8260"/>
    <cellStyle name="20% - Accent2 5 2 7 4 2" xfId="15491"/>
    <cellStyle name="20% - Accent2 5 2 7 5" xfId="10855"/>
    <cellStyle name="20% - Accent2 5 2 8" xfId="3872"/>
    <cellStyle name="20% - Accent2 5 2 8 2" xfId="11184"/>
    <cellStyle name="20% - Accent2 5 2 9" xfId="6684"/>
    <cellStyle name="20% - Accent2 5 2 9 2" xfId="13961"/>
    <cellStyle name="20% - Accent2 5 3" xfId="615"/>
    <cellStyle name="20% - Accent2 5 3 10" xfId="8259"/>
    <cellStyle name="20% - Accent2 5 3 10 2" xfId="15490"/>
    <cellStyle name="20% - Accent2 5 3 11" xfId="9355"/>
    <cellStyle name="20% - Accent2 5 3 2" xfId="988"/>
    <cellStyle name="20% - Accent2 5 3 2 2" xfId="3880"/>
    <cellStyle name="20% - Accent2 5 3 2 2 2" xfId="11192"/>
    <cellStyle name="20% - Accent2 5 3 2 3" xfId="6675"/>
    <cellStyle name="20% - Accent2 5 3 2 3 2" xfId="13953"/>
    <cellStyle name="20% - Accent2 5 3 2 4" xfId="8258"/>
    <cellStyle name="20% - Accent2 5 3 2 4 2" xfId="15489"/>
    <cellStyle name="20% - Accent2 5 3 2 5" xfId="9617"/>
    <cellStyle name="20% - Accent2 5 3 3" xfId="1433"/>
    <cellStyle name="20% - Accent2 5 3 3 2" xfId="3881"/>
    <cellStyle name="20% - Accent2 5 3 3 2 2" xfId="11193"/>
    <cellStyle name="20% - Accent2 5 3 3 3" xfId="6674"/>
    <cellStyle name="20% - Accent2 5 3 3 3 2" xfId="13952"/>
    <cellStyle name="20% - Accent2 5 3 3 4" xfId="8257"/>
    <cellStyle name="20% - Accent2 5 3 3 4 2" xfId="15488"/>
    <cellStyle name="20% - Accent2 5 3 3 5" xfId="9815"/>
    <cellStyle name="20% - Accent2 5 3 4" xfId="2649"/>
    <cellStyle name="20% - Accent2 5 3 4 2" xfId="3882"/>
    <cellStyle name="20% - Accent2 5 3 4 2 2" xfId="11194"/>
    <cellStyle name="20% - Accent2 5 3 4 3" xfId="6673"/>
    <cellStyle name="20% - Accent2 5 3 4 3 2" xfId="13951"/>
    <cellStyle name="20% - Accent2 5 3 4 4" xfId="8256"/>
    <cellStyle name="20% - Accent2 5 3 4 4 2" xfId="15487"/>
    <cellStyle name="20% - Accent2 5 3 4 5" xfId="10342"/>
    <cellStyle name="20% - Accent2 5 3 5" xfId="2508"/>
    <cellStyle name="20% - Accent2 5 3 5 2" xfId="3883"/>
    <cellStyle name="20% - Accent2 5 3 5 2 2" xfId="11195"/>
    <cellStyle name="20% - Accent2 5 3 5 3" xfId="6672"/>
    <cellStyle name="20% - Accent2 5 3 5 3 2" xfId="13950"/>
    <cellStyle name="20% - Accent2 5 3 5 4" xfId="8255"/>
    <cellStyle name="20% - Accent2 5 3 5 4 2" xfId="15486"/>
    <cellStyle name="20% - Accent2 5 3 5 5" xfId="10205"/>
    <cellStyle name="20% - Accent2 5 3 6" xfId="2802"/>
    <cellStyle name="20% - Accent2 5 3 6 2" xfId="3884"/>
    <cellStyle name="20% - Accent2 5 3 6 2 2" xfId="11196"/>
    <cellStyle name="20% - Accent2 5 3 6 3" xfId="6671"/>
    <cellStyle name="20% - Accent2 5 3 6 3 2" xfId="13949"/>
    <cellStyle name="20% - Accent2 5 3 6 4" xfId="8254"/>
    <cellStyle name="20% - Accent2 5 3 6 4 2" xfId="15485"/>
    <cellStyle name="20% - Accent2 5 3 6 5" xfId="10482"/>
    <cellStyle name="20% - Accent2 5 3 7" xfId="3516"/>
    <cellStyle name="20% - Accent2 5 3 7 2" xfId="3885"/>
    <cellStyle name="20% - Accent2 5 3 7 2 2" xfId="11197"/>
    <cellStyle name="20% - Accent2 5 3 7 3" xfId="6670"/>
    <cellStyle name="20% - Accent2 5 3 7 3 2" xfId="13948"/>
    <cellStyle name="20% - Accent2 5 3 7 4" xfId="8253"/>
    <cellStyle name="20% - Accent2 5 3 7 4 2" xfId="15484"/>
    <cellStyle name="20% - Accent2 5 3 7 5" xfId="10892"/>
    <cellStyle name="20% - Accent2 5 3 8" xfId="3879"/>
    <cellStyle name="20% - Accent2 5 3 8 2" xfId="11191"/>
    <cellStyle name="20% - Accent2 5 3 9" xfId="6676"/>
    <cellStyle name="20% - Accent2 5 3 9 2" xfId="13954"/>
    <cellStyle name="20% - Accent2 5 4" xfId="830"/>
    <cellStyle name="20% - Accent2 5 4 2" xfId="3886"/>
    <cellStyle name="20% - Accent2 5 4 2 2" xfId="11198"/>
    <cellStyle name="20% - Accent2 5 4 3" xfId="6668"/>
    <cellStyle name="20% - Accent2 5 4 3 2" xfId="13947"/>
    <cellStyle name="20% - Accent2 5 4 4" xfId="8252"/>
    <cellStyle name="20% - Accent2 5 4 4 2" xfId="15483"/>
    <cellStyle name="20% - Accent2 5 4 5" xfId="9483"/>
    <cellStyle name="20% - Accent2 5 5" xfId="1275"/>
    <cellStyle name="20% - Accent2 5 5 2" xfId="3887"/>
    <cellStyle name="20% - Accent2 5 5 2 2" xfId="11199"/>
    <cellStyle name="20% - Accent2 5 5 3" xfId="6667"/>
    <cellStyle name="20% - Accent2 5 5 3 2" xfId="13946"/>
    <cellStyle name="20% - Accent2 5 5 4" xfId="8250"/>
    <cellStyle name="20% - Accent2 5 5 4 2" xfId="15482"/>
    <cellStyle name="20% - Accent2 5 5 5" xfId="9687"/>
    <cellStyle name="20% - Accent2 5 6" xfId="1683"/>
    <cellStyle name="20% - Accent2 5 7" xfId="1991"/>
    <cellStyle name="20% - Accent2 5 8" xfId="2176"/>
    <cellStyle name="20% - Accent2 5 9" xfId="2241"/>
    <cellStyle name="20% - Accent2 6" xfId="481"/>
    <cellStyle name="20% - Accent2 7" xfId="490"/>
    <cellStyle name="20% - Accent2 7 10" xfId="3893"/>
    <cellStyle name="20% - Accent2 7 10 2" xfId="11205"/>
    <cellStyle name="20% - Accent2 7 11" xfId="6666"/>
    <cellStyle name="20% - Accent2 7 11 2" xfId="13945"/>
    <cellStyle name="20% - Accent2 7 12" xfId="8249"/>
    <cellStyle name="20% - Accent2 7 12 2" xfId="15481"/>
    <cellStyle name="20% - Accent2 7 13" xfId="9248"/>
    <cellStyle name="20% - Accent2 7 2" xfId="599"/>
    <cellStyle name="20% - Accent2 7 2 10" xfId="8248"/>
    <cellStyle name="20% - Accent2 7 2 10 2" xfId="15480"/>
    <cellStyle name="20% - Accent2 7 2 11" xfId="9341"/>
    <cellStyle name="20% - Accent2 7 2 2" xfId="972"/>
    <cellStyle name="20% - Accent2 7 2 2 2" xfId="3895"/>
    <cellStyle name="20% - Accent2 7 2 2 2 2" xfId="11207"/>
    <cellStyle name="20% - Accent2 7 2 2 3" xfId="6664"/>
    <cellStyle name="20% - Accent2 7 2 2 3 2" xfId="13943"/>
    <cellStyle name="20% - Accent2 7 2 2 4" xfId="8247"/>
    <cellStyle name="20% - Accent2 7 2 2 4 2" xfId="15479"/>
    <cellStyle name="20% - Accent2 7 2 2 5" xfId="9603"/>
    <cellStyle name="20% - Accent2 7 2 3" xfId="1419"/>
    <cellStyle name="20% - Accent2 7 2 3 2" xfId="3896"/>
    <cellStyle name="20% - Accent2 7 2 3 2 2" xfId="11208"/>
    <cellStyle name="20% - Accent2 7 2 3 3" xfId="6663"/>
    <cellStyle name="20% - Accent2 7 2 3 3 2" xfId="13942"/>
    <cellStyle name="20% - Accent2 7 2 3 4" xfId="8246"/>
    <cellStyle name="20% - Accent2 7 2 3 4 2" xfId="15478"/>
    <cellStyle name="20% - Accent2 7 2 3 5" xfId="9801"/>
    <cellStyle name="20% - Accent2 7 2 4" xfId="2633"/>
    <cellStyle name="20% - Accent2 7 2 4 2" xfId="3897"/>
    <cellStyle name="20% - Accent2 7 2 4 2 2" xfId="11209"/>
    <cellStyle name="20% - Accent2 7 2 4 3" xfId="6662"/>
    <cellStyle name="20% - Accent2 7 2 4 3 2" xfId="13941"/>
    <cellStyle name="20% - Accent2 7 2 4 4" xfId="8245"/>
    <cellStyle name="20% - Accent2 7 2 4 4 2" xfId="15477"/>
    <cellStyle name="20% - Accent2 7 2 4 5" xfId="10326"/>
    <cellStyle name="20% - Accent2 7 2 5" xfId="2341"/>
    <cellStyle name="20% - Accent2 7 2 5 2" xfId="3898"/>
    <cellStyle name="20% - Accent2 7 2 5 2 2" xfId="11210"/>
    <cellStyle name="20% - Accent2 7 2 5 3" xfId="6660"/>
    <cellStyle name="20% - Accent2 7 2 5 3 2" xfId="13940"/>
    <cellStyle name="20% - Accent2 7 2 5 4" xfId="8244"/>
    <cellStyle name="20% - Accent2 7 2 5 4 2" xfId="15476"/>
    <cellStyle name="20% - Accent2 7 2 5 5" xfId="10060"/>
    <cellStyle name="20% - Accent2 7 2 6" xfId="2537"/>
    <cellStyle name="20% - Accent2 7 2 6 2" xfId="3899"/>
    <cellStyle name="20% - Accent2 7 2 6 2 2" xfId="11211"/>
    <cellStyle name="20% - Accent2 7 2 6 3" xfId="6659"/>
    <cellStyle name="20% - Accent2 7 2 6 3 2" xfId="13939"/>
    <cellStyle name="20% - Accent2 7 2 6 4" xfId="8242"/>
    <cellStyle name="20% - Accent2 7 2 6 4 2" xfId="15475"/>
    <cellStyle name="20% - Accent2 7 2 6 5" xfId="10232"/>
    <cellStyle name="20% - Accent2 7 2 7" xfId="3500"/>
    <cellStyle name="20% - Accent2 7 2 7 2" xfId="3900"/>
    <cellStyle name="20% - Accent2 7 2 7 2 2" xfId="11212"/>
    <cellStyle name="20% - Accent2 7 2 7 3" xfId="6658"/>
    <cellStyle name="20% - Accent2 7 2 7 3 2" xfId="13938"/>
    <cellStyle name="20% - Accent2 7 2 7 4" xfId="8241"/>
    <cellStyle name="20% - Accent2 7 2 7 4 2" xfId="15474"/>
    <cellStyle name="20% - Accent2 7 2 7 5" xfId="10878"/>
    <cellStyle name="20% - Accent2 7 2 8" xfId="3894"/>
    <cellStyle name="20% - Accent2 7 2 8 2" xfId="11206"/>
    <cellStyle name="20% - Accent2 7 2 9" xfId="6665"/>
    <cellStyle name="20% - Accent2 7 2 9 2" xfId="13944"/>
    <cellStyle name="20% - Accent2 7 3" xfId="631"/>
    <cellStyle name="20% - Accent2 7 3 10" xfId="8240"/>
    <cellStyle name="20% - Accent2 7 3 10 2" xfId="15473"/>
    <cellStyle name="20% - Accent2 7 3 11" xfId="9371"/>
    <cellStyle name="20% - Accent2 7 3 2" xfId="1004"/>
    <cellStyle name="20% - Accent2 7 3 2 2" xfId="3902"/>
    <cellStyle name="20% - Accent2 7 3 2 2 2" xfId="11214"/>
    <cellStyle name="20% - Accent2 7 3 2 3" xfId="6656"/>
    <cellStyle name="20% - Accent2 7 3 2 3 2" xfId="13936"/>
    <cellStyle name="20% - Accent2 7 3 2 4" xfId="8239"/>
    <cellStyle name="20% - Accent2 7 3 2 4 2" xfId="15472"/>
    <cellStyle name="20% - Accent2 7 3 2 5" xfId="9633"/>
    <cellStyle name="20% - Accent2 7 3 3" xfId="1449"/>
    <cellStyle name="20% - Accent2 7 3 3 2" xfId="3903"/>
    <cellStyle name="20% - Accent2 7 3 3 2 2" xfId="11215"/>
    <cellStyle name="20% - Accent2 7 3 3 3" xfId="6655"/>
    <cellStyle name="20% - Accent2 7 3 3 3 2" xfId="13935"/>
    <cellStyle name="20% - Accent2 7 3 3 4" xfId="8238"/>
    <cellStyle name="20% - Accent2 7 3 3 4 2" xfId="15471"/>
    <cellStyle name="20% - Accent2 7 3 3 5" xfId="9831"/>
    <cellStyle name="20% - Accent2 7 3 4" xfId="2665"/>
    <cellStyle name="20% - Accent2 7 3 4 2" xfId="3904"/>
    <cellStyle name="20% - Accent2 7 3 4 2 2" xfId="11216"/>
    <cellStyle name="20% - Accent2 7 3 4 3" xfId="6654"/>
    <cellStyle name="20% - Accent2 7 3 4 3 2" xfId="13934"/>
    <cellStyle name="20% - Accent2 7 3 4 4" xfId="8237"/>
    <cellStyle name="20% - Accent2 7 3 4 4 2" xfId="15470"/>
    <cellStyle name="20% - Accent2 7 3 4 5" xfId="10358"/>
    <cellStyle name="20% - Accent2 7 3 5" xfId="2888"/>
    <cellStyle name="20% - Accent2 7 3 5 2" xfId="3905"/>
    <cellStyle name="20% - Accent2 7 3 5 2 2" xfId="11217"/>
    <cellStyle name="20% - Accent2 7 3 5 3" xfId="6653"/>
    <cellStyle name="20% - Accent2 7 3 5 3 2" xfId="13933"/>
    <cellStyle name="20% - Accent2 7 3 5 4" xfId="8236"/>
    <cellStyle name="20% - Accent2 7 3 5 4 2" xfId="15469"/>
    <cellStyle name="20% - Accent2 7 3 5 5" xfId="10556"/>
    <cellStyle name="20% - Accent2 7 3 6" xfId="3002"/>
    <cellStyle name="20% - Accent2 7 3 6 2" xfId="3906"/>
    <cellStyle name="20% - Accent2 7 3 6 2 2" xfId="11218"/>
    <cellStyle name="20% - Accent2 7 3 6 3" xfId="6652"/>
    <cellStyle name="20% - Accent2 7 3 6 3 2" xfId="13932"/>
    <cellStyle name="20% - Accent2 7 3 6 4" xfId="8235"/>
    <cellStyle name="20% - Accent2 7 3 6 4 2" xfId="15468"/>
    <cellStyle name="20% - Accent2 7 3 6 5" xfId="10648"/>
    <cellStyle name="20% - Accent2 7 3 7" xfId="3532"/>
    <cellStyle name="20% - Accent2 7 3 7 2" xfId="3907"/>
    <cellStyle name="20% - Accent2 7 3 7 2 2" xfId="11219"/>
    <cellStyle name="20% - Accent2 7 3 7 3" xfId="6651"/>
    <cellStyle name="20% - Accent2 7 3 7 3 2" xfId="13931"/>
    <cellStyle name="20% - Accent2 7 3 7 4" xfId="8234"/>
    <cellStyle name="20% - Accent2 7 3 7 4 2" xfId="15467"/>
    <cellStyle name="20% - Accent2 7 3 7 5" xfId="10908"/>
    <cellStyle name="20% - Accent2 7 3 8" xfId="3901"/>
    <cellStyle name="20% - Accent2 7 3 8 2" xfId="11213"/>
    <cellStyle name="20% - Accent2 7 3 9" xfId="6657"/>
    <cellStyle name="20% - Accent2 7 3 9 2" xfId="13937"/>
    <cellStyle name="20% - Accent2 7 4" xfId="868"/>
    <cellStyle name="20% - Accent2 7 4 2" xfId="3908"/>
    <cellStyle name="20% - Accent2 7 4 2 2" xfId="11220"/>
    <cellStyle name="20% - Accent2 7 4 3" xfId="6628"/>
    <cellStyle name="20% - Accent2 7 4 3 2" xfId="13908"/>
    <cellStyle name="20% - Accent2 7 4 4" xfId="8233"/>
    <cellStyle name="20% - Accent2 7 4 4 2" xfId="15466"/>
    <cellStyle name="20% - Accent2 7 4 5" xfId="9505"/>
    <cellStyle name="20% - Accent2 7 5" xfId="1310"/>
    <cellStyle name="20% - Accent2 7 5 2" xfId="3909"/>
    <cellStyle name="20% - Accent2 7 5 2 2" xfId="11221"/>
    <cellStyle name="20% - Accent2 7 5 3" xfId="6627"/>
    <cellStyle name="20% - Accent2 7 5 3 2" xfId="13907"/>
    <cellStyle name="20% - Accent2 7 5 4" xfId="8210"/>
    <cellStyle name="20% - Accent2 7 5 4 2" xfId="15443"/>
    <cellStyle name="20% - Accent2 7 5 5" xfId="9703"/>
    <cellStyle name="20% - Accent2 7 6" xfId="2519"/>
    <cellStyle name="20% - Accent2 7 6 2" xfId="3910"/>
    <cellStyle name="20% - Accent2 7 6 2 2" xfId="11222"/>
    <cellStyle name="20% - Accent2 7 6 3" xfId="6626"/>
    <cellStyle name="20% - Accent2 7 6 3 2" xfId="13906"/>
    <cellStyle name="20% - Accent2 7 6 4" xfId="8209"/>
    <cellStyle name="20% - Accent2 7 6 4 2" xfId="15442"/>
    <cellStyle name="20% - Accent2 7 6 5" xfId="10214"/>
    <cellStyle name="20% - Accent2 7 7" xfId="2828"/>
    <cellStyle name="20% - Accent2 7 7 2" xfId="3911"/>
    <cellStyle name="20% - Accent2 7 7 2 2" xfId="11223"/>
    <cellStyle name="20% - Accent2 7 7 3" xfId="6625"/>
    <cellStyle name="20% - Accent2 7 7 3 2" xfId="13905"/>
    <cellStyle name="20% - Accent2 7 7 4" xfId="8208"/>
    <cellStyle name="20% - Accent2 7 7 4 2" xfId="15441"/>
    <cellStyle name="20% - Accent2 7 7 5" xfId="10505"/>
    <cellStyle name="20% - Accent2 7 8" xfId="2982"/>
    <cellStyle name="20% - Accent2 7 8 2" xfId="3912"/>
    <cellStyle name="20% - Accent2 7 8 2 2" xfId="11224"/>
    <cellStyle name="20% - Accent2 7 8 3" xfId="6624"/>
    <cellStyle name="20% - Accent2 7 8 3 2" xfId="13904"/>
    <cellStyle name="20% - Accent2 7 8 4" xfId="8207"/>
    <cellStyle name="20% - Accent2 7 8 4 2" xfId="15440"/>
    <cellStyle name="20% - Accent2 7 8 5" xfId="10636"/>
    <cellStyle name="20% - Accent2 7 9" xfId="3395"/>
    <cellStyle name="20% - Accent2 7 9 2" xfId="3913"/>
    <cellStyle name="20% - Accent2 7 9 2 2" xfId="11225"/>
    <cellStyle name="20% - Accent2 7 9 3" xfId="6623"/>
    <cellStyle name="20% - Accent2 7 9 3 2" xfId="13903"/>
    <cellStyle name="20% - Accent2 7 9 4" xfId="8206"/>
    <cellStyle name="20% - Accent2 7 9 4 2" xfId="15439"/>
    <cellStyle name="20% - Accent2 7 9 5" xfId="10780"/>
    <cellStyle name="20% - Accent2 8" xfId="510"/>
    <cellStyle name="20% - Accent2 8 10" xfId="8205"/>
    <cellStyle name="20% - Accent2 8 10 2" xfId="15438"/>
    <cellStyle name="20% - Accent2 8 11" xfId="9262"/>
    <cellStyle name="20% - Accent2 8 2" xfId="886"/>
    <cellStyle name="20% - Accent2 8 2 2" xfId="3915"/>
    <cellStyle name="20% - Accent2 8 2 2 2" xfId="11227"/>
    <cellStyle name="20% - Accent2 8 2 3" xfId="6621"/>
    <cellStyle name="20% - Accent2 8 2 3 2" xfId="13901"/>
    <cellStyle name="20% - Accent2 8 2 4" xfId="8204"/>
    <cellStyle name="20% - Accent2 8 2 4 2" xfId="15437"/>
    <cellStyle name="20% - Accent2 8 2 5" xfId="9522"/>
    <cellStyle name="20% - Accent2 8 3" xfId="1328"/>
    <cellStyle name="20% - Accent2 8 3 2" xfId="3916"/>
    <cellStyle name="20% - Accent2 8 3 2 2" xfId="11228"/>
    <cellStyle name="20% - Accent2 8 3 3" xfId="6620"/>
    <cellStyle name="20% - Accent2 8 3 3 2" xfId="13900"/>
    <cellStyle name="20% - Accent2 8 3 4" xfId="8203"/>
    <cellStyle name="20% - Accent2 8 3 4 2" xfId="15436"/>
    <cellStyle name="20% - Accent2 8 3 5" xfId="9718"/>
    <cellStyle name="20% - Accent2 8 4" xfId="2540"/>
    <cellStyle name="20% - Accent2 8 4 2" xfId="3917"/>
    <cellStyle name="20% - Accent2 8 4 2 2" xfId="11229"/>
    <cellStyle name="20% - Accent2 8 4 3" xfId="6619"/>
    <cellStyle name="20% - Accent2 8 4 3 2" xfId="13899"/>
    <cellStyle name="20% - Accent2 8 4 4" xfId="8202"/>
    <cellStyle name="20% - Accent2 8 4 4 2" xfId="15435"/>
    <cellStyle name="20% - Accent2 8 4 5" xfId="10235"/>
    <cellStyle name="20% - Accent2 8 5" xfId="2468"/>
    <cellStyle name="20% - Accent2 8 5 2" xfId="3918"/>
    <cellStyle name="20% - Accent2 8 5 2 2" xfId="11230"/>
    <cellStyle name="20% - Accent2 8 5 3" xfId="6618"/>
    <cellStyle name="20% - Accent2 8 5 3 2" xfId="13898"/>
    <cellStyle name="20% - Accent2 8 5 4" xfId="8201"/>
    <cellStyle name="20% - Accent2 8 5 4 2" xfId="15434"/>
    <cellStyle name="20% - Accent2 8 5 5" xfId="10166"/>
    <cellStyle name="20% - Accent2 8 6" xfId="2406"/>
    <cellStyle name="20% - Accent2 8 6 2" xfId="3919"/>
    <cellStyle name="20% - Accent2 8 6 2 2" xfId="11231"/>
    <cellStyle name="20% - Accent2 8 6 3" xfId="6617"/>
    <cellStyle name="20% - Accent2 8 6 3 2" xfId="13897"/>
    <cellStyle name="20% - Accent2 8 6 4" xfId="8200"/>
    <cellStyle name="20% - Accent2 8 6 4 2" xfId="15433"/>
    <cellStyle name="20% - Accent2 8 6 5" xfId="10116"/>
    <cellStyle name="20% - Accent2 8 7" xfId="3413"/>
    <cellStyle name="20% - Accent2 8 7 2" xfId="3920"/>
    <cellStyle name="20% - Accent2 8 7 2 2" xfId="11232"/>
    <cellStyle name="20% - Accent2 8 7 3" xfId="6616"/>
    <cellStyle name="20% - Accent2 8 7 3 2" xfId="13896"/>
    <cellStyle name="20% - Accent2 8 7 4" xfId="8199"/>
    <cellStyle name="20% - Accent2 8 7 4 2" xfId="15432"/>
    <cellStyle name="20% - Accent2 8 7 5" xfId="10795"/>
    <cellStyle name="20% - Accent2 8 8" xfId="3914"/>
    <cellStyle name="20% - Accent2 8 8 2" xfId="11226"/>
    <cellStyle name="20% - Accent2 8 9" xfId="6622"/>
    <cellStyle name="20% - Accent2 8 9 2" xfId="13902"/>
    <cellStyle name="20% - Accent2 9" xfId="553"/>
    <cellStyle name="20% - Accent2 9 10" xfId="8198"/>
    <cellStyle name="20% - Accent2 9 10 2" xfId="15431"/>
    <cellStyle name="20% - Accent2 9 11" xfId="9297"/>
    <cellStyle name="20% - Accent2 9 2" xfId="926"/>
    <cellStyle name="20% - Accent2 9 2 2" xfId="3922"/>
    <cellStyle name="20% - Accent2 9 2 2 2" xfId="11234"/>
    <cellStyle name="20% - Accent2 9 2 3" xfId="6614"/>
    <cellStyle name="20% - Accent2 9 2 3 2" xfId="13894"/>
    <cellStyle name="20% - Accent2 9 2 4" xfId="8197"/>
    <cellStyle name="20% - Accent2 9 2 4 2" xfId="15430"/>
    <cellStyle name="20% - Accent2 9 2 5" xfId="9559"/>
    <cellStyle name="20% - Accent2 9 3" xfId="1369"/>
    <cellStyle name="20% - Accent2 9 3 2" xfId="3923"/>
    <cellStyle name="20% - Accent2 9 3 2 2" xfId="11235"/>
    <cellStyle name="20% - Accent2 9 3 3" xfId="6613"/>
    <cellStyle name="20% - Accent2 9 3 3 2" xfId="13893"/>
    <cellStyle name="20% - Accent2 9 3 4" xfId="8196"/>
    <cellStyle name="20% - Accent2 9 3 4 2" xfId="15429"/>
    <cellStyle name="20% - Accent2 9 3 5" xfId="9753"/>
    <cellStyle name="20% - Accent2 9 4" xfId="2583"/>
    <cellStyle name="20% - Accent2 9 4 2" xfId="3924"/>
    <cellStyle name="20% - Accent2 9 4 2 2" xfId="11236"/>
    <cellStyle name="20% - Accent2 9 4 3" xfId="6612"/>
    <cellStyle name="20% - Accent2 9 4 3 2" xfId="13892"/>
    <cellStyle name="20% - Accent2 9 4 4" xfId="8195"/>
    <cellStyle name="20% - Accent2 9 4 4 2" xfId="15428"/>
    <cellStyle name="20% - Accent2 9 4 5" xfId="10278"/>
    <cellStyle name="20% - Accent2 9 5" xfId="2316"/>
    <cellStyle name="20% - Accent2 9 5 2" xfId="3925"/>
    <cellStyle name="20% - Accent2 9 5 2 2" xfId="11237"/>
    <cellStyle name="20% - Accent2 9 5 3" xfId="6610"/>
    <cellStyle name="20% - Accent2 9 5 3 2" xfId="13891"/>
    <cellStyle name="20% - Accent2 9 5 4" xfId="8194"/>
    <cellStyle name="20% - Accent2 9 5 4 2" xfId="15427"/>
    <cellStyle name="20% - Accent2 9 5 5" xfId="10036"/>
    <cellStyle name="20% - Accent2 9 6" xfId="2409"/>
    <cellStyle name="20% - Accent2 9 6 2" xfId="3926"/>
    <cellStyle name="20% - Accent2 9 6 2 2" xfId="11238"/>
    <cellStyle name="20% - Accent2 9 6 3" xfId="6609"/>
    <cellStyle name="20% - Accent2 9 6 3 2" xfId="13890"/>
    <cellStyle name="20% - Accent2 9 6 4" xfId="8192"/>
    <cellStyle name="20% - Accent2 9 6 4 2" xfId="15426"/>
    <cellStyle name="20% - Accent2 9 6 5" xfId="10119"/>
    <cellStyle name="20% - Accent2 9 7" xfId="3451"/>
    <cellStyle name="20% - Accent2 9 7 2" xfId="3927"/>
    <cellStyle name="20% - Accent2 9 7 2 2" xfId="11239"/>
    <cellStyle name="20% - Accent2 9 7 3" xfId="6608"/>
    <cellStyle name="20% - Accent2 9 7 3 2" xfId="13889"/>
    <cellStyle name="20% - Accent2 9 7 4" xfId="8191"/>
    <cellStyle name="20% - Accent2 9 7 4 2" xfId="15425"/>
    <cellStyle name="20% - Accent2 9 7 5" xfId="10830"/>
    <cellStyle name="20% - Accent2 9 8" xfId="3921"/>
    <cellStyle name="20% - Accent2 9 8 2" xfId="11233"/>
    <cellStyle name="20% - Accent2 9 9" xfId="6615"/>
    <cellStyle name="20% - Accent2 9 9 2" xfId="13895"/>
    <cellStyle name="20% - Accent3" xfId="18" builtinId="38" customBuiltin="1"/>
    <cellStyle name="20% - Accent3 10" xfId="659"/>
    <cellStyle name="20% - Accent3 10 10" xfId="8189"/>
    <cellStyle name="20% - Accent3 10 10 2" xfId="15423"/>
    <cellStyle name="20% - Accent3 10 11" xfId="9399"/>
    <cellStyle name="20% - Accent3 10 2" xfId="1029"/>
    <cellStyle name="20% - Accent3 10 2 2" xfId="3930"/>
    <cellStyle name="20% - Accent3 10 2 2 2" xfId="11242"/>
    <cellStyle name="20% - Accent3 10 2 3" xfId="6605"/>
    <cellStyle name="20% - Accent3 10 2 3 2" xfId="13886"/>
    <cellStyle name="20% - Accent3 10 2 4" xfId="8188"/>
    <cellStyle name="20% - Accent3 10 2 4 2" xfId="15422"/>
    <cellStyle name="20% - Accent3 10 2 5" xfId="9658"/>
    <cellStyle name="20% - Accent3 10 3" xfId="1477"/>
    <cellStyle name="20% - Accent3 10 3 2" xfId="3931"/>
    <cellStyle name="20% - Accent3 10 3 2 2" xfId="11243"/>
    <cellStyle name="20% - Accent3 10 3 3" xfId="6604"/>
    <cellStyle name="20% - Accent3 10 3 3 2" xfId="13885"/>
    <cellStyle name="20% - Accent3 10 3 4" xfId="8186"/>
    <cellStyle name="20% - Accent3 10 3 4 2" xfId="15421"/>
    <cellStyle name="20% - Accent3 10 3 5" xfId="9859"/>
    <cellStyle name="20% - Accent3 10 4" xfId="2693"/>
    <cellStyle name="20% - Accent3 10 4 2" xfId="3932"/>
    <cellStyle name="20% - Accent3 10 4 2 2" xfId="11244"/>
    <cellStyle name="20% - Accent3 10 4 3" xfId="6603"/>
    <cellStyle name="20% - Accent3 10 4 3 2" xfId="13884"/>
    <cellStyle name="20% - Accent3 10 4 4" xfId="8185"/>
    <cellStyle name="20% - Accent3 10 4 4 2" xfId="15420"/>
    <cellStyle name="20% - Accent3 10 4 5" xfId="10386"/>
    <cellStyle name="20% - Accent3 10 5" xfId="2916"/>
    <cellStyle name="20% - Accent3 10 5 2" xfId="3933"/>
    <cellStyle name="20% - Accent3 10 5 2 2" xfId="11245"/>
    <cellStyle name="20% - Accent3 10 5 3" xfId="6602"/>
    <cellStyle name="20% - Accent3 10 5 3 2" xfId="13883"/>
    <cellStyle name="20% - Accent3 10 5 4" xfId="8184"/>
    <cellStyle name="20% - Accent3 10 5 4 2" xfId="15419"/>
    <cellStyle name="20% - Accent3 10 5 5" xfId="10584"/>
    <cellStyle name="20% - Accent3 10 6" xfId="3030"/>
    <cellStyle name="20% - Accent3 10 6 2" xfId="3934"/>
    <cellStyle name="20% - Accent3 10 6 2 2" xfId="11246"/>
    <cellStyle name="20% - Accent3 10 6 3" xfId="6601"/>
    <cellStyle name="20% - Accent3 10 6 3 2" xfId="13882"/>
    <cellStyle name="20% - Accent3 10 6 4" xfId="8183"/>
    <cellStyle name="20% - Accent3 10 6 4 2" xfId="15418"/>
    <cellStyle name="20% - Accent3 10 6 5" xfId="10676"/>
    <cellStyle name="20% - Accent3 10 7" xfId="3560"/>
    <cellStyle name="20% - Accent3 10 7 2" xfId="3935"/>
    <cellStyle name="20% - Accent3 10 7 2 2" xfId="11247"/>
    <cellStyle name="20% - Accent3 10 7 3" xfId="6600"/>
    <cellStyle name="20% - Accent3 10 7 3 2" xfId="13881"/>
    <cellStyle name="20% - Accent3 10 7 4" xfId="8182"/>
    <cellStyle name="20% - Accent3 10 7 4 2" xfId="15417"/>
    <cellStyle name="20% - Accent3 10 7 5" xfId="10936"/>
    <cellStyle name="20% - Accent3 10 8" xfId="3929"/>
    <cellStyle name="20% - Accent3 10 8 2" xfId="11241"/>
    <cellStyle name="20% - Accent3 10 9" xfId="6606"/>
    <cellStyle name="20% - Accent3 10 9 2" xfId="13887"/>
    <cellStyle name="20% - Accent3 11" xfId="653"/>
    <cellStyle name="20% - Accent3 11 10" xfId="8181"/>
    <cellStyle name="20% - Accent3 11 10 2" xfId="15416"/>
    <cellStyle name="20% - Accent3 11 11" xfId="9393"/>
    <cellStyle name="20% - Accent3 11 2" xfId="1023"/>
    <cellStyle name="20% - Accent3 11 2 2" xfId="3937"/>
    <cellStyle name="20% - Accent3 11 2 2 2" xfId="11249"/>
    <cellStyle name="20% - Accent3 11 2 3" xfId="6598"/>
    <cellStyle name="20% - Accent3 11 2 3 2" xfId="13879"/>
    <cellStyle name="20% - Accent3 11 2 4" xfId="8180"/>
    <cellStyle name="20% - Accent3 11 2 4 2" xfId="15415"/>
    <cellStyle name="20% - Accent3 11 2 5" xfId="9652"/>
    <cellStyle name="20% - Accent3 11 3" xfId="1471"/>
    <cellStyle name="20% - Accent3 11 3 2" xfId="3938"/>
    <cellStyle name="20% - Accent3 11 3 2 2" xfId="11250"/>
    <cellStyle name="20% - Accent3 11 3 3" xfId="6597"/>
    <cellStyle name="20% - Accent3 11 3 3 2" xfId="13878"/>
    <cellStyle name="20% - Accent3 11 3 4" xfId="8179"/>
    <cellStyle name="20% - Accent3 11 3 4 2" xfId="15414"/>
    <cellStyle name="20% - Accent3 11 3 5" xfId="9853"/>
    <cellStyle name="20% - Accent3 11 4" xfId="2687"/>
    <cellStyle name="20% - Accent3 11 4 2" xfId="3939"/>
    <cellStyle name="20% - Accent3 11 4 2 2" xfId="11251"/>
    <cellStyle name="20% - Accent3 11 4 3" xfId="6596"/>
    <cellStyle name="20% - Accent3 11 4 3 2" xfId="13877"/>
    <cellStyle name="20% - Accent3 11 4 4" xfId="8178"/>
    <cellStyle name="20% - Accent3 11 4 4 2" xfId="15413"/>
    <cellStyle name="20% - Accent3 11 4 5" xfId="10380"/>
    <cellStyle name="20% - Accent3 11 5" xfId="2910"/>
    <cellStyle name="20% - Accent3 11 5 2" xfId="3940"/>
    <cellStyle name="20% - Accent3 11 5 2 2" xfId="11252"/>
    <cellStyle name="20% - Accent3 11 5 3" xfId="6595"/>
    <cellStyle name="20% - Accent3 11 5 3 2" xfId="13876"/>
    <cellStyle name="20% - Accent3 11 5 4" xfId="8177"/>
    <cellStyle name="20% - Accent3 11 5 4 2" xfId="15412"/>
    <cellStyle name="20% - Accent3 11 5 5" xfId="10578"/>
    <cellStyle name="20% - Accent3 11 6" xfId="3024"/>
    <cellStyle name="20% - Accent3 11 6 2" xfId="3941"/>
    <cellStyle name="20% - Accent3 11 6 2 2" xfId="11253"/>
    <cellStyle name="20% - Accent3 11 6 3" xfId="6594"/>
    <cellStyle name="20% - Accent3 11 6 3 2" xfId="13875"/>
    <cellStyle name="20% - Accent3 11 6 4" xfId="8176"/>
    <cellStyle name="20% - Accent3 11 6 4 2" xfId="15411"/>
    <cellStyle name="20% - Accent3 11 6 5" xfId="10670"/>
    <cellStyle name="20% - Accent3 11 7" xfId="3554"/>
    <cellStyle name="20% - Accent3 11 7 2" xfId="3942"/>
    <cellStyle name="20% - Accent3 11 7 2 2" xfId="11254"/>
    <cellStyle name="20% - Accent3 11 7 3" xfId="6593"/>
    <cellStyle name="20% - Accent3 11 7 3 2" xfId="13874"/>
    <cellStyle name="20% - Accent3 11 7 4" xfId="8175"/>
    <cellStyle name="20% - Accent3 11 7 4 2" xfId="15410"/>
    <cellStyle name="20% - Accent3 11 7 5" xfId="10930"/>
    <cellStyle name="20% - Accent3 11 8" xfId="3936"/>
    <cellStyle name="20% - Accent3 11 8 2" xfId="11248"/>
    <cellStyle name="20% - Accent3 11 9" xfId="6599"/>
    <cellStyle name="20% - Accent3 11 9 2" xfId="13880"/>
    <cellStyle name="20% - Accent3 12" xfId="650"/>
    <cellStyle name="20% - Accent3 12 10" xfId="8174"/>
    <cellStyle name="20% - Accent3 12 10 2" xfId="15409"/>
    <cellStyle name="20% - Accent3 12 11" xfId="9390"/>
    <cellStyle name="20% - Accent3 12 2" xfId="1020"/>
    <cellStyle name="20% - Accent3 12 2 2" xfId="3944"/>
    <cellStyle name="20% - Accent3 12 2 2 2" xfId="11256"/>
    <cellStyle name="20% - Accent3 12 2 3" xfId="6591"/>
    <cellStyle name="20% - Accent3 12 2 3 2" xfId="13872"/>
    <cellStyle name="20% - Accent3 12 2 4" xfId="8173"/>
    <cellStyle name="20% - Accent3 12 2 4 2" xfId="15408"/>
    <cellStyle name="20% - Accent3 12 2 5" xfId="9649"/>
    <cellStyle name="20% - Accent3 12 3" xfId="1468"/>
    <cellStyle name="20% - Accent3 12 3 2" xfId="3945"/>
    <cellStyle name="20% - Accent3 12 3 2 2" xfId="11257"/>
    <cellStyle name="20% - Accent3 12 3 3" xfId="6590"/>
    <cellStyle name="20% - Accent3 12 3 3 2" xfId="13871"/>
    <cellStyle name="20% - Accent3 12 3 4" xfId="8172"/>
    <cellStyle name="20% - Accent3 12 3 4 2" xfId="15407"/>
    <cellStyle name="20% - Accent3 12 3 5" xfId="9850"/>
    <cellStyle name="20% - Accent3 12 4" xfId="2684"/>
    <cellStyle name="20% - Accent3 12 4 2" xfId="3946"/>
    <cellStyle name="20% - Accent3 12 4 2 2" xfId="11258"/>
    <cellStyle name="20% - Accent3 12 4 3" xfId="6589"/>
    <cellStyle name="20% - Accent3 12 4 3 2" xfId="13870"/>
    <cellStyle name="20% - Accent3 12 4 4" xfId="8171"/>
    <cellStyle name="20% - Accent3 12 4 4 2" xfId="15406"/>
    <cellStyle name="20% - Accent3 12 4 5" xfId="10377"/>
    <cellStyle name="20% - Accent3 12 5" xfId="2907"/>
    <cellStyle name="20% - Accent3 12 5 2" xfId="3947"/>
    <cellStyle name="20% - Accent3 12 5 2 2" xfId="11259"/>
    <cellStyle name="20% - Accent3 12 5 3" xfId="6588"/>
    <cellStyle name="20% - Accent3 12 5 3 2" xfId="13869"/>
    <cellStyle name="20% - Accent3 12 5 4" xfId="8170"/>
    <cellStyle name="20% - Accent3 12 5 4 2" xfId="15405"/>
    <cellStyle name="20% - Accent3 12 5 5" xfId="10575"/>
    <cellStyle name="20% - Accent3 12 6" xfId="3021"/>
    <cellStyle name="20% - Accent3 12 6 2" xfId="3948"/>
    <cellStyle name="20% - Accent3 12 6 2 2" xfId="11260"/>
    <cellStyle name="20% - Accent3 12 6 3" xfId="6587"/>
    <cellStyle name="20% - Accent3 12 6 3 2" xfId="13868"/>
    <cellStyle name="20% - Accent3 12 6 4" xfId="8169"/>
    <cellStyle name="20% - Accent3 12 6 4 2" xfId="15404"/>
    <cellStyle name="20% - Accent3 12 6 5" xfId="10667"/>
    <cellStyle name="20% - Accent3 12 7" xfId="3551"/>
    <cellStyle name="20% - Accent3 12 7 2" xfId="3949"/>
    <cellStyle name="20% - Accent3 12 7 2 2" xfId="11261"/>
    <cellStyle name="20% - Accent3 12 7 3" xfId="6586"/>
    <cellStyle name="20% - Accent3 12 7 3 2" xfId="13867"/>
    <cellStyle name="20% - Accent3 12 7 4" xfId="8168"/>
    <cellStyle name="20% - Accent3 12 7 4 2" xfId="15403"/>
    <cellStyle name="20% - Accent3 12 7 5" xfId="10927"/>
    <cellStyle name="20% - Accent3 12 8" xfId="3943"/>
    <cellStyle name="20% - Accent3 12 8 2" xfId="11255"/>
    <cellStyle name="20% - Accent3 12 9" xfId="6592"/>
    <cellStyle name="20% - Accent3 12 9 2" xfId="13873"/>
    <cellStyle name="20% - Accent3 13" xfId="699"/>
    <cellStyle name="20% - Accent3 13 2" xfId="3950"/>
    <cellStyle name="20% - Accent3 13 2 2" xfId="11262"/>
    <cellStyle name="20% - Accent3 13 3" xfId="6585"/>
    <cellStyle name="20% - Accent3 13 3 2" xfId="13866"/>
    <cellStyle name="20% - Accent3 13 4" xfId="8167"/>
    <cellStyle name="20% - Accent3 13 4 2" xfId="15402"/>
    <cellStyle name="20% - Accent3 13 5" xfId="9435"/>
    <cellStyle name="20% - Accent3 14" xfId="812"/>
    <cellStyle name="20% - Accent3 14 2" xfId="3951"/>
    <cellStyle name="20% - Accent3 14 2 2" xfId="11263"/>
    <cellStyle name="20% - Accent3 14 3" xfId="6584"/>
    <cellStyle name="20% - Accent3 14 3 2" xfId="13865"/>
    <cellStyle name="20% - Accent3 14 4" xfId="8166"/>
    <cellStyle name="20% - Accent3 14 4 2" xfId="15401"/>
    <cellStyle name="20% - Accent3 14 5" xfId="9474"/>
    <cellStyle name="20% - Accent3 15" xfId="757"/>
    <cellStyle name="20% - Accent3 16" xfId="1546"/>
    <cellStyle name="20% - Accent3 17" xfId="1538"/>
    <cellStyle name="20% - Accent3 18" xfId="854"/>
    <cellStyle name="20% - Accent3 19" xfId="1586"/>
    <cellStyle name="20% - Accent3 2" xfId="308"/>
    <cellStyle name="20% - Accent3 2 2" xfId="1686"/>
    <cellStyle name="20% - Accent3 2 3" xfId="1687"/>
    <cellStyle name="20% - Accent3 20" xfId="1627"/>
    <cellStyle name="20% - Accent3 21" xfId="1684"/>
    <cellStyle name="20% - Accent3 21 2" xfId="3954"/>
    <cellStyle name="20% - Accent3 21 2 2" xfId="11266"/>
    <cellStyle name="20% - Accent3 21 3" xfId="6583"/>
    <cellStyle name="20% - Accent3 21 3 2" xfId="13864"/>
    <cellStyle name="20% - Accent3 21 4" xfId="8165"/>
    <cellStyle name="20% - Accent3 21 4 2" xfId="15400"/>
    <cellStyle name="20% - Accent3 21 5" xfId="9890"/>
    <cellStyle name="20% - Accent3 22" xfId="1990"/>
    <cellStyle name="20% - Accent3 22 2" xfId="3955"/>
    <cellStyle name="20% - Accent3 22 2 2" xfId="11267"/>
    <cellStyle name="20% - Accent3 22 3" xfId="6582"/>
    <cellStyle name="20% - Accent3 22 3 2" xfId="13863"/>
    <cellStyle name="20% - Accent3 22 4" xfId="8164"/>
    <cellStyle name="20% - Accent3 22 4 2" xfId="15399"/>
    <cellStyle name="20% - Accent3 22 5" xfId="9936"/>
    <cellStyle name="20% - Accent3 23" xfId="2175"/>
    <cellStyle name="20% - Accent3 23 2" xfId="3956"/>
    <cellStyle name="20% - Accent3 23 2 2" xfId="11268"/>
    <cellStyle name="20% - Accent3 23 3" xfId="6581"/>
    <cellStyle name="20% - Accent3 23 3 2" xfId="13862"/>
    <cellStyle name="20% - Accent3 23 4" xfId="8163"/>
    <cellStyle name="20% - Accent3 23 4 2" xfId="15398"/>
    <cellStyle name="20% - Accent3 23 5" xfId="9972"/>
    <cellStyle name="20% - Accent3 24" xfId="2240"/>
    <cellStyle name="20% - Accent3 24 2" xfId="3957"/>
    <cellStyle name="20% - Accent3 24 2 2" xfId="11269"/>
    <cellStyle name="20% - Accent3 24 3" xfId="6580"/>
    <cellStyle name="20% - Accent3 24 3 2" xfId="13861"/>
    <cellStyle name="20% - Accent3 24 4" xfId="8162"/>
    <cellStyle name="20% - Accent3 24 4 2" xfId="15397"/>
    <cellStyle name="20% - Accent3 24 5" xfId="9992"/>
    <cellStyle name="20% - Accent3 25" xfId="2305"/>
    <cellStyle name="20% - Accent3 25 2" xfId="3958"/>
    <cellStyle name="20% - Accent3 25 2 2" xfId="11270"/>
    <cellStyle name="20% - Accent3 25 3" xfId="6579"/>
    <cellStyle name="20% - Accent3 25 3 2" xfId="13860"/>
    <cellStyle name="20% - Accent3 25 4" xfId="8161"/>
    <cellStyle name="20% - Accent3 25 4 2" xfId="15396"/>
    <cellStyle name="20% - Accent3 25 5" xfId="10025"/>
    <cellStyle name="20% - Accent3 26" xfId="2781"/>
    <cellStyle name="20% - Accent3 26 2" xfId="3959"/>
    <cellStyle name="20% - Accent3 26 2 2" xfId="11271"/>
    <cellStyle name="20% - Accent3 26 3" xfId="6578"/>
    <cellStyle name="20% - Accent3 26 3 2" xfId="13859"/>
    <cellStyle name="20% - Accent3 26 4" xfId="8160"/>
    <cellStyle name="20% - Accent3 26 4 2" xfId="15395"/>
    <cellStyle name="20% - Accent3 26 5" xfId="10462"/>
    <cellStyle name="20% - Accent3 27" xfId="2967"/>
    <cellStyle name="20% - Accent3 27 2" xfId="3960"/>
    <cellStyle name="20% - Accent3 27 2 2" xfId="11272"/>
    <cellStyle name="20% - Accent3 27 3" xfId="6577"/>
    <cellStyle name="20% - Accent3 27 3 2" xfId="13858"/>
    <cellStyle name="20% - Accent3 27 4" xfId="8159"/>
    <cellStyle name="20% - Accent3 27 4 2" xfId="15394"/>
    <cellStyle name="20% - Accent3 27 5" xfId="10624"/>
    <cellStyle name="20% - Accent3 28" xfId="3317"/>
    <cellStyle name="20% - Accent3 28 2" xfId="3961"/>
    <cellStyle name="20% - Accent3 28 2 2" xfId="11273"/>
    <cellStyle name="20% - Accent3 28 3" xfId="6576"/>
    <cellStyle name="20% - Accent3 28 3 2" xfId="13857"/>
    <cellStyle name="20% - Accent3 28 4" xfId="8158"/>
    <cellStyle name="20% - Accent3 28 4 2" xfId="15393"/>
    <cellStyle name="20% - Accent3 28 5" xfId="10735"/>
    <cellStyle name="20% - Accent3 29" xfId="3928"/>
    <cellStyle name="20% - Accent3 29 2" xfId="11240"/>
    <cellStyle name="20% - Accent3 3" xfId="309"/>
    <cellStyle name="20% - Accent3 3 2" xfId="1688"/>
    <cellStyle name="20% - Accent3 3 3" xfId="1689"/>
    <cellStyle name="20% - Accent3 30" xfId="6607"/>
    <cellStyle name="20% - Accent3 30 2" xfId="13888"/>
    <cellStyle name="20% - Accent3 31" xfId="8190"/>
    <cellStyle name="20% - Accent3 31 2" xfId="15424"/>
    <cellStyle name="20% - Accent3 32" xfId="9166"/>
    <cellStyle name="20% - Accent3 4" xfId="403"/>
    <cellStyle name="20% - Accent3 4 10" xfId="2421"/>
    <cellStyle name="20% - Accent3 4 10 2" xfId="3964"/>
    <cellStyle name="20% - Accent3 4 10 2 2" xfId="11276"/>
    <cellStyle name="20% - Accent3 4 10 3" xfId="6574"/>
    <cellStyle name="20% - Accent3 4 10 3 2" xfId="13855"/>
    <cellStyle name="20% - Accent3 4 10 4" xfId="8156"/>
    <cellStyle name="20% - Accent3 4 10 4 2" xfId="15391"/>
    <cellStyle name="20% - Accent3 4 10 5" xfId="10129"/>
    <cellStyle name="20% - Accent3 4 11" xfId="2734"/>
    <cellStyle name="20% - Accent3 4 11 2" xfId="3965"/>
    <cellStyle name="20% - Accent3 4 11 2 2" xfId="11277"/>
    <cellStyle name="20% - Accent3 4 11 3" xfId="6573"/>
    <cellStyle name="20% - Accent3 4 11 3 2" xfId="13854"/>
    <cellStyle name="20% - Accent3 4 11 4" xfId="8155"/>
    <cellStyle name="20% - Accent3 4 11 4 2" xfId="15390"/>
    <cellStyle name="20% - Accent3 4 11 5" xfId="10419"/>
    <cellStyle name="20% - Accent3 4 12" xfId="2953"/>
    <cellStyle name="20% - Accent3 4 12 2" xfId="3966"/>
    <cellStyle name="20% - Accent3 4 12 2 2" xfId="11278"/>
    <cellStyle name="20% - Accent3 4 12 3" xfId="6572"/>
    <cellStyle name="20% - Accent3 4 12 3 2" xfId="13853"/>
    <cellStyle name="20% - Accent3 4 12 4" xfId="8154"/>
    <cellStyle name="20% - Accent3 4 12 4 2" xfId="15389"/>
    <cellStyle name="20% - Accent3 4 12 5" xfId="10613"/>
    <cellStyle name="20% - Accent3 4 13" xfId="3354"/>
    <cellStyle name="20% - Accent3 4 13 2" xfId="3967"/>
    <cellStyle name="20% - Accent3 4 13 2 2" xfId="11279"/>
    <cellStyle name="20% - Accent3 4 13 3" xfId="6571"/>
    <cellStyle name="20% - Accent3 4 13 3 2" xfId="13852"/>
    <cellStyle name="20% - Accent3 4 13 4" xfId="8153"/>
    <cellStyle name="20% - Accent3 4 13 4 2" xfId="15388"/>
    <cellStyle name="20% - Accent3 4 13 5" xfId="10748"/>
    <cellStyle name="20% - Accent3 4 14" xfId="3963"/>
    <cellStyle name="20% - Accent3 4 14 2" xfId="11275"/>
    <cellStyle name="20% - Accent3 4 15" xfId="6575"/>
    <cellStyle name="20% - Accent3 4 15 2" xfId="13856"/>
    <cellStyle name="20% - Accent3 4 16" xfId="8157"/>
    <cellStyle name="20% - Accent3 4 16 2" xfId="15392"/>
    <cellStyle name="20% - Accent3 4 17" xfId="9216"/>
    <cellStyle name="20% - Accent3 4 2" xfId="558"/>
    <cellStyle name="20% - Accent3 4 2 10" xfId="2783"/>
    <cellStyle name="20% - Accent3 4 2 10 2" xfId="3969"/>
    <cellStyle name="20% - Accent3 4 2 10 2 2" xfId="11281"/>
    <cellStyle name="20% - Accent3 4 2 10 3" xfId="6569"/>
    <cellStyle name="20% - Accent3 4 2 10 3 2" xfId="13850"/>
    <cellStyle name="20% - Accent3 4 2 10 4" xfId="8151"/>
    <cellStyle name="20% - Accent3 4 2 10 4 2" xfId="15386"/>
    <cellStyle name="20% - Accent3 4 2 10 5" xfId="10464"/>
    <cellStyle name="20% - Accent3 4 2 11" xfId="3456"/>
    <cellStyle name="20% - Accent3 4 2 11 2" xfId="3970"/>
    <cellStyle name="20% - Accent3 4 2 11 2 2" xfId="11282"/>
    <cellStyle name="20% - Accent3 4 2 11 3" xfId="6568"/>
    <cellStyle name="20% - Accent3 4 2 11 3 2" xfId="13849"/>
    <cellStyle name="20% - Accent3 4 2 11 4" xfId="8150"/>
    <cellStyle name="20% - Accent3 4 2 11 4 2" xfId="15385"/>
    <cellStyle name="20% - Accent3 4 2 11 5" xfId="10834"/>
    <cellStyle name="20% - Accent3 4 2 12" xfId="3968"/>
    <cellStyle name="20% - Accent3 4 2 12 2" xfId="11280"/>
    <cellStyle name="20% - Accent3 4 2 13" xfId="6570"/>
    <cellStyle name="20% - Accent3 4 2 13 2" xfId="13851"/>
    <cellStyle name="20% - Accent3 4 2 14" xfId="8152"/>
    <cellStyle name="20% - Accent3 4 2 14 2" xfId="15387"/>
    <cellStyle name="20% - Accent3 4 2 15" xfId="9301"/>
    <cellStyle name="20% - Accent3 4 2 2" xfId="931"/>
    <cellStyle name="20% - Accent3 4 2 2 2" xfId="3971"/>
    <cellStyle name="20% - Accent3 4 2 2 2 2" xfId="11283"/>
    <cellStyle name="20% - Accent3 4 2 2 3" xfId="6567"/>
    <cellStyle name="20% - Accent3 4 2 2 3 2" xfId="13848"/>
    <cellStyle name="20% - Accent3 4 2 2 4" xfId="8149"/>
    <cellStyle name="20% - Accent3 4 2 2 4 2" xfId="15384"/>
    <cellStyle name="20% - Accent3 4 2 2 5" xfId="9563"/>
    <cellStyle name="20% - Accent3 4 2 3" xfId="1374"/>
    <cellStyle name="20% - Accent3 4 2 3 2" xfId="3972"/>
    <cellStyle name="20% - Accent3 4 2 3 2 2" xfId="11284"/>
    <cellStyle name="20% - Accent3 4 2 3 3" xfId="6566"/>
    <cellStyle name="20% - Accent3 4 2 3 3 2" xfId="13847"/>
    <cellStyle name="20% - Accent3 4 2 3 4" xfId="8148"/>
    <cellStyle name="20% - Accent3 4 2 3 4 2" xfId="15383"/>
    <cellStyle name="20% - Accent3 4 2 3 5" xfId="9757"/>
    <cellStyle name="20% - Accent3 4 2 4" xfId="1691"/>
    <cellStyle name="20% - Accent3 4 2 4 2" xfId="3973"/>
    <cellStyle name="20% - Accent3 4 2 4 2 2" xfId="11285"/>
    <cellStyle name="20% - Accent3 4 2 4 3" xfId="6565"/>
    <cellStyle name="20% - Accent3 4 2 4 3 2" xfId="13846"/>
    <cellStyle name="20% - Accent3 4 2 4 4" xfId="8147"/>
    <cellStyle name="20% - Accent3 4 2 4 4 2" xfId="15382"/>
    <cellStyle name="20% - Accent3 4 2 4 5" xfId="9891"/>
    <cellStyle name="20% - Accent3 4 2 5" xfId="1976"/>
    <cellStyle name="20% - Accent3 4 2 5 2" xfId="3974"/>
    <cellStyle name="20% - Accent3 4 2 5 2 2" xfId="11286"/>
    <cellStyle name="20% - Accent3 4 2 5 3" xfId="6564"/>
    <cellStyle name="20% - Accent3 4 2 5 3 2" xfId="13845"/>
    <cellStyle name="20% - Accent3 4 2 5 4" xfId="8146"/>
    <cellStyle name="20% - Accent3 4 2 5 4 2" xfId="15381"/>
    <cellStyle name="20% - Accent3 4 2 5 5" xfId="9935"/>
    <cellStyle name="20% - Accent3 4 2 6" xfId="2171"/>
    <cellStyle name="20% - Accent3 4 2 6 2" xfId="3975"/>
    <cellStyle name="20% - Accent3 4 2 6 2 2" xfId="11287"/>
    <cellStyle name="20% - Accent3 4 2 6 3" xfId="6563"/>
    <cellStyle name="20% - Accent3 4 2 6 3 2" xfId="13844"/>
    <cellStyle name="20% - Accent3 4 2 6 4" xfId="8145"/>
    <cellStyle name="20% - Accent3 4 2 6 4 2" xfId="15380"/>
    <cellStyle name="20% - Accent3 4 2 6 5" xfId="9971"/>
    <cellStyle name="20% - Accent3 4 2 7" xfId="2237"/>
    <cellStyle name="20% - Accent3 4 2 7 2" xfId="3976"/>
    <cellStyle name="20% - Accent3 4 2 7 2 2" xfId="11288"/>
    <cellStyle name="20% - Accent3 4 2 7 3" xfId="6562"/>
    <cellStyle name="20% - Accent3 4 2 7 3 2" xfId="13843"/>
    <cellStyle name="20% - Accent3 4 2 7 4" xfId="8144"/>
    <cellStyle name="20% - Accent3 4 2 7 4 2" xfId="15379"/>
    <cellStyle name="20% - Accent3 4 2 7 5" xfId="9991"/>
    <cellStyle name="20% - Accent3 4 2 8" xfId="2588"/>
    <cellStyle name="20% - Accent3 4 2 8 2" xfId="3977"/>
    <cellStyle name="20% - Accent3 4 2 8 2 2" xfId="11289"/>
    <cellStyle name="20% - Accent3 4 2 8 3" xfId="6561"/>
    <cellStyle name="20% - Accent3 4 2 8 3 2" xfId="13842"/>
    <cellStyle name="20% - Accent3 4 2 8 4" xfId="8143"/>
    <cellStyle name="20% - Accent3 4 2 8 4 2" xfId="15378"/>
    <cellStyle name="20% - Accent3 4 2 8 5" xfId="10282"/>
    <cellStyle name="20% - Accent3 4 2 9" xfId="2493"/>
    <cellStyle name="20% - Accent3 4 2 9 2" xfId="3978"/>
    <cellStyle name="20% - Accent3 4 2 9 2 2" xfId="11290"/>
    <cellStyle name="20% - Accent3 4 2 9 3" xfId="6560"/>
    <cellStyle name="20% - Accent3 4 2 9 3 2" xfId="13841"/>
    <cellStyle name="20% - Accent3 4 2 9 4" xfId="8142"/>
    <cellStyle name="20% - Accent3 4 2 9 4 2" xfId="15377"/>
    <cellStyle name="20% - Accent3 4 2 9 5" xfId="10191"/>
    <cellStyle name="20% - Accent3 4 3" xfId="539"/>
    <cellStyle name="20% - Accent3 4 3 10" xfId="2726"/>
    <cellStyle name="20% - Accent3 4 3 10 2" xfId="3980"/>
    <cellStyle name="20% - Accent3 4 3 10 2 2" xfId="11292"/>
    <cellStyle name="20% - Accent3 4 3 10 3" xfId="6558"/>
    <cellStyle name="20% - Accent3 4 3 10 3 2" xfId="13839"/>
    <cellStyle name="20% - Accent3 4 3 10 4" xfId="8140"/>
    <cellStyle name="20% - Accent3 4 3 10 4 2" xfId="15375"/>
    <cellStyle name="20% - Accent3 4 3 10 5" xfId="10415"/>
    <cellStyle name="20% - Accent3 4 3 11" xfId="3441"/>
    <cellStyle name="20% - Accent3 4 3 11 2" xfId="3981"/>
    <cellStyle name="20% - Accent3 4 3 11 2 2" xfId="11293"/>
    <cellStyle name="20% - Accent3 4 3 11 3" xfId="6557"/>
    <cellStyle name="20% - Accent3 4 3 11 3 2" xfId="13838"/>
    <cellStyle name="20% - Accent3 4 3 11 4" xfId="8139"/>
    <cellStyle name="20% - Accent3 4 3 11 4 2" xfId="15374"/>
    <cellStyle name="20% - Accent3 4 3 11 5" xfId="10822"/>
    <cellStyle name="20% - Accent3 4 3 12" xfId="3979"/>
    <cellStyle name="20% - Accent3 4 3 12 2" xfId="11291"/>
    <cellStyle name="20% - Accent3 4 3 13" xfId="6559"/>
    <cellStyle name="20% - Accent3 4 3 13 2" xfId="13840"/>
    <cellStyle name="20% - Accent3 4 3 14" xfId="8141"/>
    <cellStyle name="20% - Accent3 4 3 14 2" xfId="15376"/>
    <cellStyle name="20% - Accent3 4 3 15" xfId="9289"/>
    <cellStyle name="20% - Accent3 4 3 2" xfId="915"/>
    <cellStyle name="20% - Accent3 4 3 2 2" xfId="3982"/>
    <cellStyle name="20% - Accent3 4 3 2 2 2" xfId="11294"/>
    <cellStyle name="20% - Accent3 4 3 2 3" xfId="6556"/>
    <cellStyle name="20% - Accent3 4 3 2 3 2" xfId="13837"/>
    <cellStyle name="20% - Accent3 4 3 2 4" xfId="8138"/>
    <cellStyle name="20% - Accent3 4 3 2 4 2" xfId="15373"/>
    <cellStyle name="20% - Accent3 4 3 2 5" xfId="9550"/>
    <cellStyle name="20% - Accent3 4 3 3" xfId="1356"/>
    <cellStyle name="20% - Accent3 4 3 3 2" xfId="3983"/>
    <cellStyle name="20% - Accent3 4 3 3 2 2" xfId="11295"/>
    <cellStyle name="20% - Accent3 4 3 3 3" xfId="6555"/>
    <cellStyle name="20% - Accent3 4 3 3 3 2" xfId="13836"/>
    <cellStyle name="20% - Accent3 4 3 3 4" xfId="8137"/>
    <cellStyle name="20% - Accent3 4 3 3 4 2" xfId="15372"/>
    <cellStyle name="20% - Accent3 4 3 3 5" xfId="9745"/>
    <cellStyle name="20% - Accent3 4 3 4" xfId="1692"/>
    <cellStyle name="20% - Accent3 4 3 5" xfId="1973"/>
    <cellStyle name="20% - Accent3 4 3 6" xfId="2170"/>
    <cellStyle name="20% - Accent3 4 3 7" xfId="2236"/>
    <cellStyle name="20% - Accent3 4 3 8" xfId="2569"/>
    <cellStyle name="20% - Accent3 4 3 8 2" xfId="3988"/>
    <cellStyle name="20% - Accent3 4 3 8 2 2" xfId="11300"/>
    <cellStyle name="20% - Accent3 4 3 8 3" xfId="6554"/>
    <cellStyle name="20% - Accent3 4 3 8 3 2" xfId="13835"/>
    <cellStyle name="20% - Accent3 4 3 8 4" xfId="8136"/>
    <cellStyle name="20% - Accent3 4 3 8 4 2" xfId="15371"/>
    <cellStyle name="20% - Accent3 4 3 8 5" xfId="10264"/>
    <cellStyle name="20% - Accent3 4 3 9" xfId="2373"/>
    <cellStyle name="20% - Accent3 4 3 9 2" xfId="3989"/>
    <cellStyle name="20% - Accent3 4 3 9 2 2" xfId="11301"/>
    <cellStyle name="20% - Accent3 4 3 9 3" xfId="6553"/>
    <cellStyle name="20% - Accent3 4 3 9 3 2" xfId="13834"/>
    <cellStyle name="20% - Accent3 4 3 9 4" xfId="8135"/>
    <cellStyle name="20% - Accent3 4 3 9 4 2" xfId="15370"/>
    <cellStyle name="20% - Accent3 4 3 9 5" xfId="10090"/>
    <cellStyle name="20% - Accent3 4 4" xfId="783"/>
    <cellStyle name="20% - Accent3 4 4 2" xfId="3990"/>
    <cellStyle name="20% - Accent3 4 4 2 2" xfId="11302"/>
    <cellStyle name="20% - Accent3 4 4 3" xfId="6552"/>
    <cellStyle name="20% - Accent3 4 4 3 2" xfId="13833"/>
    <cellStyle name="20% - Accent3 4 4 4" xfId="8134"/>
    <cellStyle name="20% - Accent3 4 4 4 2" xfId="15369"/>
    <cellStyle name="20% - Accent3 4 4 5" xfId="9460"/>
    <cellStyle name="20% - Accent3 4 5" xfId="733"/>
    <cellStyle name="20% - Accent3 4 5 2" xfId="3991"/>
    <cellStyle name="20% - Accent3 4 5 2 2" xfId="11303"/>
    <cellStyle name="20% - Accent3 4 5 3" xfId="6551"/>
    <cellStyle name="20% - Accent3 4 5 3 2" xfId="13832"/>
    <cellStyle name="20% - Accent3 4 5 4" xfId="8133"/>
    <cellStyle name="20% - Accent3 4 5 4 2" xfId="15368"/>
    <cellStyle name="20% - Accent3 4 5 5" xfId="9453"/>
    <cellStyle name="20% - Accent3 4 6" xfId="1690"/>
    <cellStyle name="20% - Accent3 4 7" xfId="1977"/>
    <cellStyle name="20% - Accent3 4 8" xfId="2172"/>
    <cellStyle name="20% - Accent3 4 9" xfId="2238"/>
    <cellStyle name="20% - Accent3 5" xfId="443"/>
    <cellStyle name="20% - Accent3 5 10" xfId="2474"/>
    <cellStyle name="20% - Accent3 5 10 2" xfId="3996"/>
    <cellStyle name="20% - Accent3 5 10 2 2" xfId="11308"/>
    <cellStyle name="20% - Accent3 5 10 3" xfId="6548"/>
    <cellStyle name="20% - Accent3 5 10 3 2" xfId="13830"/>
    <cellStyle name="20% - Accent3 5 10 4" xfId="8130"/>
    <cellStyle name="20% - Accent3 5 10 4 2" xfId="15366"/>
    <cellStyle name="20% - Accent3 5 10 5" xfId="10172"/>
    <cellStyle name="20% - Accent3 5 11" xfId="2751"/>
    <cellStyle name="20% - Accent3 5 11 2" xfId="3997"/>
    <cellStyle name="20% - Accent3 5 11 2 2" xfId="11309"/>
    <cellStyle name="20% - Accent3 5 11 3" xfId="6547"/>
    <cellStyle name="20% - Accent3 5 11 3 2" xfId="13829"/>
    <cellStyle name="20% - Accent3 5 11 4" xfId="8129"/>
    <cellStyle name="20% - Accent3 5 11 4 2" xfId="15365"/>
    <cellStyle name="20% - Accent3 5 11 5" xfId="10435"/>
    <cellStyle name="20% - Accent3 5 12" xfId="2960"/>
    <cellStyle name="20% - Accent3 5 12 2" xfId="3998"/>
    <cellStyle name="20% - Accent3 5 12 2 2" xfId="11310"/>
    <cellStyle name="20% - Accent3 5 12 3" xfId="6546"/>
    <cellStyle name="20% - Accent3 5 12 3 2" xfId="13828"/>
    <cellStyle name="20% - Accent3 5 12 4" xfId="8128"/>
    <cellStyle name="20% - Accent3 5 12 4 2" xfId="15364"/>
    <cellStyle name="20% - Accent3 5 12 5" xfId="10619"/>
    <cellStyle name="20% - Accent3 5 13" xfId="3379"/>
    <cellStyle name="20% - Accent3 5 13 2" xfId="3999"/>
    <cellStyle name="20% - Accent3 5 13 2 2" xfId="11311"/>
    <cellStyle name="20% - Accent3 5 13 3" xfId="6545"/>
    <cellStyle name="20% - Accent3 5 13 3 2" xfId="13827"/>
    <cellStyle name="20% - Accent3 5 13 4" xfId="8127"/>
    <cellStyle name="20% - Accent3 5 13 4 2" xfId="15363"/>
    <cellStyle name="20% - Accent3 5 13 5" xfId="10766"/>
    <cellStyle name="20% - Accent3 5 14" xfId="3995"/>
    <cellStyle name="20% - Accent3 5 14 2" xfId="11307"/>
    <cellStyle name="20% - Accent3 5 15" xfId="6549"/>
    <cellStyle name="20% - Accent3 5 15 2" xfId="13831"/>
    <cellStyle name="20% - Accent3 5 16" xfId="8131"/>
    <cellStyle name="20% - Accent3 5 16 2" xfId="15367"/>
    <cellStyle name="20% - Accent3 5 17" xfId="9234"/>
    <cellStyle name="20% - Accent3 5 2" xfId="580"/>
    <cellStyle name="20% - Accent3 5 2 10" xfId="8126"/>
    <cellStyle name="20% - Accent3 5 2 10 2" xfId="15362"/>
    <cellStyle name="20% - Accent3 5 2 11" xfId="9322"/>
    <cellStyle name="20% - Accent3 5 2 2" xfId="953"/>
    <cellStyle name="20% - Accent3 5 2 2 2" xfId="4001"/>
    <cellStyle name="20% - Accent3 5 2 2 2 2" xfId="11313"/>
    <cellStyle name="20% - Accent3 5 2 2 3" xfId="6543"/>
    <cellStyle name="20% - Accent3 5 2 2 3 2" xfId="13825"/>
    <cellStyle name="20% - Accent3 5 2 2 4" xfId="8125"/>
    <cellStyle name="20% - Accent3 5 2 2 4 2" xfId="15361"/>
    <cellStyle name="20% - Accent3 5 2 2 5" xfId="9584"/>
    <cellStyle name="20% - Accent3 5 2 3" xfId="1398"/>
    <cellStyle name="20% - Accent3 5 2 3 2" xfId="4002"/>
    <cellStyle name="20% - Accent3 5 2 3 2 2" xfId="11314"/>
    <cellStyle name="20% - Accent3 5 2 3 3" xfId="6542"/>
    <cellStyle name="20% - Accent3 5 2 3 3 2" xfId="13824"/>
    <cellStyle name="20% - Accent3 5 2 3 4" xfId="8124"/>
    <cellStyle name="20% - Accent3 5 2 3 4 2" xfId="15360"/>
    <cellStyle name="20% - Accent3 5 2 3 5" xfId="9780"/>
    <cellStyle name="20% - Accent3 5 2 4" xfId="2612"/>
    <cellStyle name="20% - Accent3 5 2 4 2" xfId="4003"/>
    <cellStyle name="20% - Accent3 5 2 4 2 2" xfId="11315"/>
    <cellStyle name="20% - Accent3 5 2 4 3" xfId="6541"/>
    <cellStyle name="20% - Accent3 5 2 4 3 2" xfId="13823"/>
    <cellStyle name="20% - Accent3 5 2 4 4" xfId="8123"/>
    <cellStyle name="20% - Accent3 5 2 4 4 2" xfId="15359"/>
    <cellStyle name="20% - Accent3 5 2 4 5" xfId="10305"/>
    <cellStyle name="20% - Accent3 5 2 5" xfId="2497"/>
    <cellStyle name="20% - Accent3 5 2 5 2" xfId="4004"/>
    <cellStyle name="20% - Accent3 5 2 5 2 2" xfId="11316"/>
    <cellStyle name="20% - Accent3 5 2 5 3" xfId="6540"/>
    <cellStyle name="20% - Accent3 5 2 5 3 2" xfId="13822"/>
    <cellStyle name="20% - Accent3 5 2 5 4" xfId="8122"/>
    <cellStyle name="20% - Accent3 5 2 5 4 2" xfId="15358"/>
    <cellStyle name="20% - Accent3 5 2 5 5" xfId="10195"/>
    <cellStyle name="20% - Accent3 5 2 6" xfId="2885"/>
    <cellStyle name="20% - Accent3 5 2 6 2" xfId="4005"/>
    <cellStyle name="20% - Accent3 5 2 6 2 2" xfId="11317"/>
    <cellStyle name="20% - Accent3 5 2 6 3" xfId="6539"/>
    <cellStyle name="20% - Accent3 5 2 6 3 2" xfId="13821"/>
    <cellStyle name="20% - Accent3 5 2 6 4" xfId="8121"/>
    <cellStyle name="20% - Accent3 5 2 6 4 2" xfId="15357"/>
    <cellStyle name="20% - Accent3 5 2 6 5" xfId="10553"/>
    <cellStyle name="20% - Accent3 5 2 7" xfId="3479"/>
    <cellStyle name="20% - Accent3 5 2 7 2" xfId="4006"/>
    <cellStyle name="20% - Accent3 5 2 7 2 2" xfId="11318"/>
    <cellStyle name="20% - Accent3 5 2 7 3" xfId="6538"/>
    <cellStyle name="20% - Accent3 5 2 7 3 2" xfId="13820"/>
    <cellStyle name="20% - Accent3 5 2 7 4" xfId="8120"/>
    <cellStyle name="20% - Accent3 5 2 7 4 2" xfId="15356"/>
    <cellStyle name="20% - Accent3 5 2 7 5" xfId="10857"/>
    <cellStyle name="20% - Accent3 5 2 8" xfId="4000"/>
    <cellStyle name="20% - Accent3 5 2 8 2" xfId="11312"/>
    <cellStyle name="20% - Accent3 5 2 9" xfId="6544"/>
    <cellStyle name="20% - Accent3 5 2 9 2" xfId="13826"/>
    <cellStyle name="20% - Accent3 5 3" xfId="617"/>
    <cellStyle name="20% - Accent3 5 3 10" xfId="8119"/>
    <cellStyle name="20% - Accent3 5 3 10 2" xfId="15355"/>
    <cellStyle name="20% - Accent3 5 3 11" xfId="9357"/>
    <cellStyle name="20% - Accent3 5 3 2" xfId="990"/>
    <cellStyle name="20% - Accent3 5 3 2 2" xfId="4008"/>
    <cellStyle name="20% - Accent3 5 3 2 2 2" xfId="11320"/>
    <cellStyle name="20% - Accent3 5 3 2 3" xfId="6536"/>
    <cellStyle name="20% - Accent3 5 3 2 3 2" xfId="13818"/>
    <cellStyle name="20% - Accent3 5 3 2 4" xfId="8118"/>
    <cellStyle name="20% - Accent3 5 3 2 4 2" xfId="15354"/>
    <cellStyle name="20% - Accent3 5 3 2 5" xfId="9619"/>
    <cellStyle name="20% - Accent3 5 3 3" xfId="1435"/>
    <cellStyle name="20% - Accent3 5 3 3 2" xfId="4009"/>
    <cellStyle name="20% - Accent3 5 3 3 2 2" xfId="11321"/>
    <cellStyle name="20% - Accent3 5 3 3 3" xfId="6535"/>
    <cellStyle name="20% - Accent3 5 3 3 3 2" xfId="13817"/>
    <cellStyle name="20% - Accent3 5 3 3 4" xfId="8117"/>
    <cellStyle name="20% - Accent3 5 3 3 4 2" xfId="15353"/>
    <cellStyle name="20% - Accent3 5 3 3 5" xfId="9817"/>
    <cellStyle name="20% - Accent3 5 3 4" xfId="2651"/>
    <cellStyle name="20% - Accent3 5 3 4 2" xfId="4010"/>
    <cellStyle name="20% - Accent3 5 3 4 2 2" xfId="11322"/>
    <cellStyle name="20% - Accent3 5 3 4 3" xfId="6534"/>
    <cellStyle name="20% - Accent3 5 3 4 3 2" xfId="13816"/>
    <cellStyle name="20% - Accent3 5 3 4 4" xfId="8116"/>
    <cellStyle name="20% - Accent3 5 3 4 4 2" xfId="15352"/>
    <cellStyle name="20% - Accent3 5 3 4 5" xfId="10344"/>
    <cellStyle name="20% - Accent3 5 3 5" xfId="2329"/>
    <cellStyle name="20% - Accent3 5 3 5 2" xfId="4011"/>
    <cellStyle name="20% - Accent3 5 3 5 2 2" xfId="11323"/>
    <cellStyle name="20% - Accent3 5 3 5 3" xfId="6533"/>
    <cellStyle name="20% - Accent3 5 3 5 3 2" xfId="13815"/>
    <cellStyle name="20% - Accent3 5 3 5 4" xfId="8115"/>
    <cellStyle name="20% - Accent3 5 3 5 4 2" xfId="15351"/>
    <cellStyle name="20% - Accent3 5 3 5 5" xfId="10048"/>
    <cellStyle name="20% - Accent3 5 3 6" xfId="2850"/>
    <cellStyle name="20% - Accent3 5 3 6 2" xfId="4012"/>
    <cellStyle name="20% - Accent3 5 3 6 2 2" xfId="11324"/>
    <cellStyle name="20% - Accent3 5 3 6 3" xfId="6532"/>
    <cellStyle name="20% - Accent3 5 3 6 3 2" xfId="13814"/>
    <cellStyle name="20% - Accent3 5 3 6 4" xfId="8114"/>
    <cellStyle name="20% - Accent3 5 3 6 4 2" xfId="15350"/>
    <cellStyle name="20% - Accent3 5 3 6 5" xfId="10524"/>
    <cellStyle name="20% - Accent3 5 3 7" xfId="3518"/>
    <cellStyle name="20% - Accent3 5 3 7 2" xfId="4013"/>
    <cellStyle name="20% - Accent3 5 3 7 2 2" xfId="11325"/>
    <cellStyle name="20% - Accent3 5 3 7 3" xfId="6531"/>
    <cellStyle name="20% - Accent3 5 3 7 3 2" xfId="13813"/>
    <cellStyle name="20% - Accent3 5 3 7 4" xfId="8113"/>
    <cellStyle name="20% - Accent3 5 3 7 4 2" xfId="15349"/>
    <cellStyle name="20% - Accent3 5 3 7 5" xfId="10894"/>
    <cellStyle name="20% - Accent3 5 3 8" xfId="4007"/>
    <cellStyle name="20% - Accent3 5 3 8 2" xfId="11319"/>
    <cellStyle name="20% - Accent3 5 3 9" xfId="6537"/>
    <cellStyle name="20% - Accent3 5 3 9 2" xfId="13819"/>
    <cellStyle name="20% - Accent3 5 4" xfId="832"/>
    <cellStyle name="20% - Accent3 5 4 2" xfId="4014"/>
    <cellStyle name="20% - Accent3 5 4 2 2" xfId="11326"/>
    <cellStyle name="20% - Accent3 5 4 3" xfId="6530"/>
    <cellStyle name="20% - Accent3 5 4 3 2" xfId="13812"/>
    <cellStyle name="20% - Accent3 5 4 4" xfId="8112"/>
    <cellStyle name="20% - Accent3 5 4 4 2" xfId="15348"/>
    <cellStyle name="20% - Accent3 5 4 5" xfId="9485"/>
    <cellStyle name="20% - Accent3 5 5" xfId="1277"/>
    <cellStyle name="20% - Accent3 5 5 2" xfId="4015"/>
    <cellStyle name="20% - Accent3 5 5 2 2" xfId="11327"/>
    <cellStyle name="20% - Accent3 5 5 3" xfId="6529"/>
    <cellStyle name="20% - Accent3 5 5 3 2" xfId="13811"/>
    <cellStyle name="20% - Accent3 5 5 4" xfId="8111"/>
    <cellStyle name="20% - Accent3 5 5 4 2" xfId="15347"/>
    <cellStyle name="20% - Accent3 5 5 5" xfId="9689"/>
    <cellStyle name="20% - Accent3 5 6" xfId="1693"/>
    <cellStyle name="20% - Accent3 5 7" xfId="1970"/>
    <cellStyle name="20% - Accent3 5 8" xfId="2169"/>
    <cellStyle name="20% - Accent3 5 9" xfId="2235"/>
    <cellStyle name="20% - Accent3 6" xfId="438"/>
    <cellStyle name="20% - Accent3 7" xfId="492"/>
    <cellStyle name="20% - Accent3 7 10" xfId="4019"/>
    <cellStyle name="20% - Accent3 7 10 2" xfId="11331"/>
    <cellStyle name="20% - Accent3 7 11" xfId="6528"/>
    <cellStyle name="20% - Accent3 7 11 2" xfId="13810"/>
    <cellStyle name="20% - Accent3 7 12" xfId="8110"/>
    <cellStyle name="20% - Accent3 7 12 2" xfId="15346"/>
    <cellStyle name="20% - Accent3 7 13" xfId="9250"/>
    <cellStyle name="20% - Accent3 7 2" xfId="601"/>
    <cellStyle name="20% - Accent3 7 2 10" xfId="8109"/>
    <cellStyle name="20% - Accent3 7 2 10 2" xfId="15345"/>
    <cellStyle name="20% - Accent3 7 2 11" xfId="9343"/>
    <cellStyle name="20% - Accent3 7 2 2" xfId="974"/>
    <cellStyle name="20% - Accent3 7 2 2 2" xfId="4021"/>
    <cellStyle name="20% - Accent3 7 2 2 2 2" xfId="11333"/>
    <cellStyle name="20% - Accent3 7 2 2 3" xfId="6526"/>
    <cellStyle name="20% - Accent3 7 2 2 3 2" xfId="13808"/>
    <cellStyle name="20% - Accent3 7 2 2 4" xfId="8108"/>
    <cellStyle name="20% - Accent3 7 2 2 4 2" xfId="15344"/>
    <cellStyle name="20% - Accent3 7 2 2 5" xfId="9605"/>
    <cellStyle name="20% - Accent3 7 2 3" xfId="1421"/>
    <cellStyle name="20% - Accent3 7 2 3 2" xfId="4022"/>
    <cellStyle name="20% - Accent3 7 2 3 2 2" xfId="11334"/>
    <cellStyle name="20% - Accent3 7 2 3 3" xfId="6525"/>
    <cellStyle name="20% - Accent3 7 2 3 3 2" xfId="13807"/>
    <cellStyle name="20% - Accent3 7 2 3 4" xfId="8107"/>
    <cellStyle name="20% - Accent3 7 2 3 4 2" xfId="15343"/>
    <cellStyle name="20% - Accent3 7 2 3 5" xfId="9803"/>
    <cellStyle name="20% - Accent3 7 2 4" xfId="2635"/>
    <cellStyle name="20% - Accent3 7 2 4 2" xfId="4023"/>
    <cellStyle name="20% - Accent3 7 2 4 2 2" xfId="11335"/>
    <cellStyle name="20% - Accent3 7 2 4 3" xfId="6524"/>
    <cellStyle name="20% - Accent3 7 2 4 3 2" xfId="13806"/>
    <cellStyle name="20% - Accent3 7 2 4 4" xfId="8106"/>
    <cellStyle name="20% - Accent3 7 2 4 4 2" xfId="15342"/>
    <cellStyle name="20% - Accent3 7 2 4 5" xfId="10328"/>
    <cellStyle name="20% - Accent3 7 2 5" xfId="2340"/>
    <cellStyle name="20% - Accent3 7 2 5 2" xfId="4024"/>
    <cellStyle name="20% - Accent3 7 2 5 2 2" xfId="11336"/>
    <cellStyle name="20% - Accent3 7 2 5 3" xfId="6523"/>
    <cellStyle name="20% - Accent3 7 2 5 3 2" xfId="13805"/>
    <cellStyle name="20% - Accent3 7 2 5 4" xfId="8105"/>
    <cellStyle name="20% - Accent3 7 2 5 4 2" xfId="15341"/>
    <cellStyle name="20% - Accent3 7 2 5 5" xfId="10059"/>
    <cellStyle name="20% - Accent3 7 2 6" xfId="2735"/>
    <cellStyle name="20% - Accent3 7 2 6 2" xfId="4025"/>
    <cellStyle name="20% - Accent3 7 2 6 2 2" xfId="11337"/>
    <cellStyle name="20% - Accent3 7 2 6 3" xfId="6522"/>
    <cellStyle name="20% - Accent3 7 2 6 3 2" xfId="13804"/>
    <cellStyle name="20% - Accent3 7 2 6 4" xfId="8104"/>
    <cellStyle name="20% - Accent3 7 2 6 4 2" xfId="15340"/>
    <cellStyle name="20% - Accent3 7 2 6 5" xfId="10420"/>
    <cellStyle name="20% - Accent3 7 2 7" xfId="3502"/>
    <cellStyle name="20% - Accent3 7 2 7 2" xfId="4026"/>
    <cellStyle name="20% - Accent3 7 2 7 2 2" xfId="11338"/>
    <cellStyle name="20% - Accent3 7 2 7 3" xfId="6521"/>
    <cellStyle name="20% - Accent3 7 2 7 3 2" xfId="13803"/>
    <cellStyle name="20% - Accent3 7 2 7 4" xfId="8103"/>
    <cellStyle name="20% - Accent3 7 2 7 4 2" xfId="15339"/>
    <cellStyle name="20% - Accent3 7 2 7 5" xfId="10880"/>
    <cellStyle name="20% - Accent3 7 2 8" xfId="4020"/>
    <cellStyle name="20% - Accent3 7 2 8 2" xfId="11332"/>
    <cellStyle name="20% - Accent3 7 2 9" xfId="6527"/>
    <cellStyle name="20% - Accent3 7 2 9 2" xfId="13809"/>
    <cellStyle name="20% - Accent3 7 3" xfId="633"/>
    <cellStyle name="20% - Accent3 7 3 10" xfId="8102"/>
    <cellStyle name="20% - Accent3 7 3 10 2" xfId="15338"/>
    <cellStyle name="20% - Accent3 7 3 11" xfId="9373"/>
    <cellStyle name="20% - Accent3 7 3 2" xfId="1006"/>
    <cellStyle name="20% - Accent3 7 3 2 2" xfId="4028"/>
    <cellStyle name="20% - Accent3 7 3 2 2 2" xfId="11340"/>
    <cellStyle name="20% - Accent3 7 3 2 3" xfId="6519"/>
    <cellStyle name="20% - Accent3 7 3 2 3 2" xfId="13801"/>
    <cellStyle name="20% - Accent3 7 3 2 4" xfId="8101"/>
    <cellStyle name="20% - Accent3 7 3 2 4 2" xfId="15337"/>
    <cellStyle name="20% - Accent3 7 3 2 5" xfId="9635"/>
    <cellStyle name="20% - Accent3 7 3 3" xfId="1451"/>
    <cellStyle name="20% - Accent3 7 3 3 2" xfId="4029"/>
    <cellStyle name="20% - Accent3 7 3 3 2 2" xfId="11341"/>
    <cellStyle name="20% - Accent3 7 3 3 3" xfId="6518"/>
    <cellStyle name="20% - Accent3 7 3 3 3 2" xfId="13800"/>
    <cellStyle name="20% - Accent3 7 3 3 4" xfId="8100"/>
    <cellStyle name="20% - Accent3 7 3 3 4 2" xfId="15336"/>
    <cellStyle name="20% - Accent3 7 3 3 5" xfId="9833"/>
    <cellStyle name="20% - Accent3 7 3 4" xfId="2667"/>
    <cellStyle name="20% - Accent3 7 3 4 2" xfId="4030"/>
    <cellStyle name="20% - Accent3 7 3 4 2 2" xfId="11342"/>
    <cellStyle name="20% - Accent3 7 3 4 3" xfId="6517"/>
    <cellStyle name="20% - Accent3 7 3 4 3 2" xfId="13799"/>
    <cellStyle name="20% - Accent3 7 3 4 4" xfId="8099"/>
    <cellStyle name="20% - Accent3 7 3 4 4 2" xfId="15335"/>
    <cellStyle name="20% - Accent3 7 3 4 5" xfId="10360"/>
    <cellStyle name="20% - Accent3 7 3 5" xfId="2890"/>
    <cellStyle name="20% - Accent3 7 3 5 2" xfId="4031"/>
    <cellStyle name="20% - Accent3 7 3 5 2 2" xfId="11343"/>
    <cellStyle name="20% - Accent3 7 3 5 3" xfId="6516"/>
    <cellStyle name="20% - Accent3 7 3 5 3 2" xfId="13798"/>
    <cellStyle name="20% - Accent3 7 3 5 4" xfId="8098"/>
    <cellStyle name="20% - Accent3 7 3 5 4 2" xfId="15334"/>
    <cellStyle name="20% - Accent3 7 3 5 5" xfId="10558"/>
    <cellStyle name="20% - Accent3 7 3 6" xfId="3004"/>
    <cellStyle name="20% - Accent3 7 3 6 2" xfId="4032"/>
    <cellStyle name="20% - Accent3 7 3 6 2 2" xfId="11344"/>
    <cellStyle name="20% - Accent3 7 3 6 3" xfId="6515"/>
    <cellStyle name="20% - Accent3 7 3 6 3 2" xfId="13797"/>
    <cellStyle name="20% - Accent3 7 3 6 4" xfId="8097"/>
    <cellStyle name="20% - Accent3 7 3 6 4 2" xfId="15333"/>
    <cellStyle name="20% - Accent3 7 3 6 5" xfId="10650"/>
    <cellStyle name="20% - Accent3 7 3 7" xfId="3534"/>
    <cellStyle name="20% - Accent3 7 3 7 2" xfId="4033"/>
    <cellStyle name="20% - Accent3 7 3 7 2 2" xfId="11345"/>
    <cellStyle name="20% - Accent3 7 3 7 3" xfId="6514"/>
    <cellStyle name="20% - Accent3 7 3 7 3 2" xfId="13796"/>
    <cellStyle name="20% - Accent3 7 3 7 4" xfId="8096"/>
    <cellStyle name="20% - Accent3 7 3 7 4 2" xfId="15332"/>
    <cellStyle name="20% - Accent3 7 3 7 5" xfId="10910"/>
    <cellStyle name="20% - Accent3 7 3 8" xfId="4027"/>
    <cellStyle name="20% - Accent3 7 3 8 2" xfId="11339"/>
    <cellStyle name="20% - Accent3 7 3 9" xfId="6520"/>
    <cellStyle name="20% - Accent3 7 3 9 2" xfId="13802"/>
    <cellStyle name="20% - Accent3 7 4" xfId="870"/>
    <cellStyle name="20% - Accent3 7 4 2" xfId="4034"/>
    <cellStyle name="20% - Accent3 7 4 2 2" xfId="11346"/>
    <cellStyle name="20% - Accent3 7 4 3" xfId="6511"/>
    <cellStyle name="20% - Accent3 7 4 3 2" xfId="13793"/>
    <cellStyle name="20% - Accent3 7 4 4" xfId="8092"/>
    <cellStyle name="20% - Accent3 7 4 4 2" xfId="15328"/>
    <cellStyle name="20% - Accent3 7 4 5" xfId="9507"/>
    <cellStyle name="20% - Accent3 7 5" xfId="1312"/>
    <cellStyle name="20% - Accent3 7 5 2" xfId="4035"/>
    <cellStyle name="20% - Accent3 7 5 2 2" xfId="11347"/>
    <cellStyle name="20% - Accent3 7 5 3" xfId="6507"/>
    <cellStyle name="20% - Accent3 7 5 3 2" xfId="13789"/>
    <cellStyle name="20% - Accent3 7 5 4" xfId="8088"/>
    <cellStyle name="20% - Accent3 7 5 4 2" xfId="15324"/>
    <cellStyle name="20% - Accent3 7 5 5" xfId="9705"/>
    <cellStyle name="20% - Accent3 7 6" xfId="2521"/>
    <cellStyle name="20% - Accent3 7 6 2" xfId="4036"/>
    <cellStyle name="20% - Accent3 7 6 2 2" xfId="11348"/>
    <cellStyle name="20% - Accent3 7 6 3" xfId="6506"/>
    <cellStyle name="20% - Accent3 7 6 3 2" xfId="13788"/>
    <cellStyle name="20% - Accent3 7 6 4" xfId="8087"/>
    <cellStyle name="20% - Accent3 7 6 4 2" xfId="15323"/>
    <cellStyle name="20% - Accent3 7 6 5" xfId="10216"/>
    <cellStyle name="20% - Accent3 7 7" xfId="2411"/>
    <cellStyle name="20% - Accent3 7 7 2" xfId="4037"/>
    <cellStyle name="20% - Accent3 7 7 2 2" xfId="11349"/>
    <cellStyle name="20% - Accent3 7 7 3" xfId="6505"/>
    <cellStyle name="20% - Accent3 7 7 3 2" xfId="13787"/>
    <cellStyle name="20% - Accent3 7 7 4" xfId="8086"/>
    <cellStyle name="20% - Accent3 7 7 4 2" xfId="15322"/>
    <cellStyle name="20% - Accent3 7 7 5" xfId="10121"/>
    <cellStyle name="20% - Accent3 7 8" xfId="2848"/>
    <cellStyle name="20% - Accent3 7 8 2" xfId="4038"/>
    <cellStyle name="20% - Accent3 7 8 2 2" xfId="11350"/>
    <cellStyle name="20% - Accent3 7 8 3" xfId="6504"/>
    <cellStyle name="20% - Accent3 7 8 3 2" xfId="13786"/>
    <cellStyle name="20% - Accent3 7 8 4" xfId="8085"/>
    <cellStyle name="20% - Accent3 7 8 4 2" xfId="15321"/>
    <cellStyle name="20% - Accent3 7 8 5" xfId="10522"/>
    <cellStyle name="20% - Accent3 7 9" xfId="3397"/>
    <cellStyle name="20% - Accent3 7 9 2" xfId="4039"/>
    <cellStyle name="20% - Accent3 7 9 2 2" xfId="11351"/>
    <cellStyle name="20% - Accent3 7 9 3" xfId="6503"/>
    <cellStyle name="20% - Accent3 7 9 3 2" xfId="13785"/>
    <cellStyle name="20% - Accent3 7 9 4" xfId="8084"/>
    <cellStyle name="20% - Accent3 7 9 4 2" xfId="15320"/>
    <cellStyle name="20% - Accent3 7 9 5" xfId="10782"/>
    <cellStyle name="20% - Accent3 8" xfId="511"/>
    <cellStyle name="20% - Accent3 8 10" xfId="8083"/>
    <cellStyle name="20% - Accent3 8 10 2" xfId="15319"/>
    <cellStyle name="20% - Accent3 8 11" xfId="9263"/>
    <cellStyle name="20% - Accent3 8 2" xfId="887"/>
    <cellStyle name="20% - Accent3 8 2 2" xfId="4041"/>
    <cellStyle name="20% - Accent3 8 2 2 2" xfId="11353"/>
    <cellStyle name="20% - Accent3 8 2 3" xfId="6501"/>
    <cellStyle name="20% - Accent3 8 2 3 2" xfId="13783"/>
    <cellStyle name="20% - Accent3 8 2 4" xfId="8082"/>
    <cellStyle name="20% - Accent3 8 2 4 2" xfId="15318"/>
    <cellStyle name="20% - Accent3 8 2 5" xfId="9523"/>
    <cellStyle name="20% - Accent3 8 3" xfId="1329"/>
    <cellStyle name="20% - Accent3 8 3 2" xfId="4042"/>
    <cellStyle name="20% - Accent3 8 3 2 2" xfId="11354"/>
    <cellStyle name="20% - Accent3 8 3 3" xfId="6500"/>
    <cellStyle name="20% - Accent3 8 3 3 2" xfId="13782"/>
    <cellStyle name="20% - Accent3 8 3 4" xfId="8081"/>
    <cellStyle name="20% - Accent3 8 3 4 2" xfId="15317"/>
    <cellStyle name="20% - Accent3 8 3 5" xfId="9719"/>
    <cellStyle name="20% - Accent3 8 4" xfId="2541"/>
    <cellStyle name="20% - Accent3 8 4 2" xfId="4043"/>
    <cellStyle name="20% - Accent3 8 4 2 2" xfId="11355"/>
    <cellStyle name="20% - Accent3 8 4 3" xfId="6499"/>
    <cellStyle name="20% - Accent3 8 4 3 2" xfId="13781"/>
    <cellStyle name="20% - Accent3 8 4 4" xfId="8080"/>
    <cellStyle name="20% - Accent3 8 4 4 2" xfId="15316"/>
    <cellStyle name="20% - Accent3 8 4 5" xfId="10236"/>
    <cellStyle name="20% - Accent3 8 5" xfId="2387"/>
    <cellStyle name="20% - Accent3 8 5 2" xfId="4044"/>
    <cellStyle name="20% - Accent3 8 5 2 2" xfId="11356"/>
    <cellStyle name="20% - Accent3 8 5 3" xfId="6498"/>
    <cellStyle name="20% - Accent3 8 5 3 2" xfId="13780"/>
    <cellStyle name="20% - Accent3 8 5 4" xfId="8079"/>
    <cellStyle name="20% - Accent3 8 5 4 2" xfId="15315"/>
    <cellStyle name="20% - Accent3 8 5 5" xfId="10104"/>
    <cellStyle name="20% - Accent3 8 6" xfId="2410"/>
    <cellStyle name="20% - Accent3 8 6 2" xfId="4045"/>
    <cellStyle name="20% - Accent3 8 6 2 2" xfId="11357"/>
    <cellStyle name="20% - Accent3 8 6 3" xfId="6497"/>
    <cellStyle name="20% - Accent3 8 6 3 2" xfId="13779"/>
    <cellStyle name="20% - Accent3 8 6 4" xfId="8078"/>
    <cellStyle name="20% - Accent3 8 6 4 2" xfId="15314"/>
    <cellStyle name="20% - Accent3 8 6 5" xfId="10120"/>
    <cellStyle name="20% - Accent3 8 7" xfId="3414"/>
    <cellStyle name="20% - Accent3 8 7 2" xfId="4046"/>
    <cellStyle name="20% - Accent3 8 7 2 2" xfId="11358"/>
    <cellStyle name="20% - Accent3 8 7 3" xfId="6496"/>
    <cellStyle name="20% - Accent3 8 7 3 2" xfId="13778"/>
    <cellStyle name="20% - Accent3 8 7 4" xfId="8077"/>
    <cellStyle name="20% - Accent3 8 7 4 2" xfId="15313"/>
    <cellStyle name="20% - Accent3 8 7 5" xfId="10796"/>
    <cellStyle name="20% - Accent3 8 8" xfId="4040"/>
    <cellStyle name="20% - Accent3 8 8 2" xfId="11352"/>
    <cellStyle name="20% - Accent3 8 9" xfId="6502"/>
    <cellStyle name="20% - Accent3 8 9 2" xfId="13784"/>
    <cellStyle name="20% - Accent3 9" xfId="531"/>
    <cellStyle name="20% - Accent3 9 10" xfId="8076"/>
    <cellStyle name="20% - Accent3 9 10 2" xfId="15312"/>
    <cellStyle name="20% - Accent3 9 11" xfId="9281"/>
    <cellStyle name="20% - Accent3 9 2" xfId="907"/>
    <cellStyle name="20% - Accent3 9 2 2" xfId="4048"/>
    <cellStyle name="20% - Accent3 9 2 2 2" xfId="11360"/>
    <cellStyle name="20% - Accent3 9 2 3" xfId="6494"/>
    <cellStyle name="20% - Accent3 9 2 3 2" xfId="13776"/>
    <cellStyle name="20% - Accent3 9 2 4" xfId="8075"/>
    <cellStyle name="20% - Accent3 9 2 4 2" xfId="15311"/>
    <cellStyle name="20% - Accent3 9 2 5" xfId="9542"/>
    <cellStyle name="20% - Accent3 9 3" xfId="1348"/>
    <cellStyle name="20% - Accent3 9 3 2" xfId="4049"/>
    <cellStyle name="20% - Accent3 9 3 2 2" xfId="11361"/>
    <cellStyle name="20% - Accent3 9 3 3" xfId="6493"/>
    <cellStyle name="20% - Accent3 9 3 3 2" xfId="13775"/>
    <cellStyle name="20% - Accent3 9 3 4" xfId="8073"/>
    <cellStyle name="20% - Accent3 9 3 4 2" xfId="15310"/>
    <cellStyle name="20% - Accent3 9 3 5" xfId="9737"/>
    <cellStyle name="20% - Accent3 9 4" xfId="2561"/>
    <cellStyle name="20% - Accent3 9 4 2" xfId="4050"/>
    <cellStyle name="20% - Accent3 9 4 2 2" xfId="11362"/>
    <cellStyle name="20% - Accent3 9 4 3" xfId="6492"/>
    <cellStyle name="20% - Accent3 9 4 3 2" xfId="13774"/>
    <cellStyle name="20% - Accent3 9 4 4" xfId="8072"/>
    <cellStyle name="20% - Accent3 9 4 4 2" xfId="15309"/>
    <cellStyle name="20% - Accent3 9 4 5" xfId="10256"/>
    <cellStyle name="20% - Accent3 9 5" xfId="2377"/>
    <cellStyle name="20% - Accent3 9 5 2" xfId="4051"/>
    <cellStyle name="20% - Accent3 9 5 2 2" xfId="11363"/>
    <cellStyle name="20% - Accent3 9 5 3" xfId="6491"/>
    <cellStyle name="20% - Accent3 9 5 3 2" xfId="13773"/>
    <cellStyle name="20% - Accent3 9 5 4" xfId="8071"/>
    <cellStyle name="20% - Accent3 9 5 4 2" xfId="15308"/>
    <cellStyle name="20% - Accent3 9 5 5" xfId="10094"/>
    <cellStyle name="20% - Accent3 9 6" xfId="2834"/>
    <cellStyle name="20% - Accent3 9 6 2" xfId="4052"/>
    <cellStyle name="20% - Accent3 9 6 2 2" xfId="11364"/>
    <cellStyle name="20% - Accent3 9 6 3" xfId="6490"/>
    <cellStyle name="20% - Accent3 9 6 3 2" xfId="13772"/>
    <cellStyle name="20% - Accent3 9 6 4" xfId="8070"/>
    <cellStyle name="20% - Accent3 9 6 4 2" xfId="15307"/>
    <cellStyle name="20% - Accent3 9 6 5" xfId="10511"/>
    <cellStyle name="20% - Accent3 9 7" xfId="3433"/>
    <cellStyle name="20% - Accent3 9 7 2" xfId="4053"/>
    <cellStyle name="20% - Accent3 9 7 2 2" xfId="11365"/>
    <cellStyle name="20% - Accent3 9 7 3" xfId="6489"/>
    <cellStyle name="20% - Accent3 9 7 3 2" xfId="13771"/>
    <cellStyle name="20% - Accent3 9 7 4" xfId="8069"/>
    <cellStyle name="20% - Accent3 9 7 4 2" xfId="15306"/>
    <cellStyle name="20% - Accent3 9 7 5" xfId="10814"/>
    <cellStyle name="20% - Accent3 9 8" xfId="4047"/>
    <cellStyle name="20% - Accent3 9 8 2" xfId="11359"/>
    <cellStyle name="20% - Accent3 9 9" xfId="6495"/>
    <cellStyle name="20% - Accent3 9 9 2" xfId="13777"/>
    <cellStyle name="20% - Accent4" xfId="22" builtinId="42" customBuiltin="1"/>
    <cellStyle name="20% - Accent4 10" xfId="661"/>
    <cellStyle name="20% - Accent4 10 10" xfId="8067"/>
    <cellStyle name="20% - Accent4 10 10 2" xfId="15304"/>
    <cellStyle name="20% - Accent4 10 11" xfId="9401"/>
    <cellStyle name="20% - Accent4 10 2" xfId="1031"/>
    <cellStyle name="20% - Accent4 10 2 2" xfId="4056"/>
    <cellStyle name="20% - Accent4 10 2 2 2" xfId="11368"/>
    <cellStyle name="20% - Accent4 10 2 3" xfId="6486"/>
    <cellStyle name="20% - Accent4 10 2 3 2" xfId="13768"/>
    <cellStyle name="20% - Accent4 10 2 4" xfId="8066"/>
    <cellStyle name="20% - Accent4 10 2 4 2" xfId="15303"/>
    <cellStyle name="20% - Accent4 10 2 5" xfId="9660"/>
    <cellStyle name="20% - Accent4 10 3" xfId="1479"/>
    <cellStyle name="20% - Accent4 10 3 2" xfId="4057"/>
    <cellStyle name="20% - Accent4 10 3 2 2" xfId="11369"/>
    <cellStyle name="20% - Accent4 10 3 3" xfId="6485"/>
    <cellStyle name="20% - Accent4 10 3 3 2" xfId="13767"/>
    <cellStyle name="20% - Accent4 10 3 4" xfId="8065"/>
    <cellStyle name="20% - Accent4 10 3 4 2" xfId="15302"/>
    <cellStyle name="20% - Accent4 10 3 5" xfId="9861"/>
    <cellStyle name="20% - Accent4 10 4" xfId="2695"/>
    <cellStyle name="20% - Accent4 10 4 2" xfId="4058"/>
    <cellStyle name="20% - Accent4 10 4 2 2" xfId="11370"/>
    <cellStyle name="20% - Accent4 10 4 3" xfId="6484"/>
    <cellStyle name="20% - Accent4 10 4 3 2" xfId="13766"/>
    <cellStyle name="20% - Accent4 10 4 4" xfId="8064"/>
    <cellStyle name="20% - Accent4 10 4 4 2" xfId="15301"/>
    <cellStyle name="20% - Accent4 10 4 5" xfId="10388"/>
    <cellStyle name="20% - Accent4 10 5" xfId="2918"/>
    <cellStyle name="20% - Accent4 10 5 2" xfId="4059"/>
    <cellStyle name="20% - Accent4 10 5 2 2" xfId="11371"/>
    <cellStyle name="20% - Accent4 10 5 3" xfId="6483"/>
    <cellStyle name="20% - Accent4 10 5 3 2" xfId="13765"/>
    <cellStyle name="20% - Accent4 10 5 4" xfId="8063"/>
    <cellStyle name="20% - Accent4 10 5 4 2" xfId="15300"/>
    <cellStyle name="20% - Accent4 10 5 5" xfId="10586"/>
    <cellStyle name="20% - Accent4 10 6" xfId="3032"/>
    <cellStyle name="20% - Accent4 10 6 2" xfId="4060"/>
    <cellStyle name="20% - Accent4 10 6 2 2" xfId="11372"/>
    <cellStyle name="20% - Accent4 10 6 3" xfId="6482"/>
    <cellStyle name="20% - Accent4 10 6 3 2" xfId="13764"/>
    <cellStyle name="20% - Accent4 10 6 4" xfId="8062"/>
    <cellStyle name="20% - Accent4 10 6 4 2" xfId="15299"/>
    <cellStyle name="20% - Accent4 10 6 5" xfId="10678"/>
    <cellStyle name="20% - Accent4 10 7" xfId="3562"/>
    <cellStyle name="20% - Accent4 10 7 2" xfId="4061"/>
    <cellStyle name="20% - Accent4 10 7 2 2" xfId="11373"/>
    <cellStyle name="20% - Accent4 10 7 3" xfId="6481"/>
    <cellStyle name="20% - Accent4 10 7 3 2" xfId="13763"/>
    <cellStyle name="20% - Accent4 10 7 4" xfId="8061"/>
    <cellStyle name="20% - Accent4 10 7 4 2" xfId="15298"/>
    <cellStyle name="20% - Accent4 10 7 5" xfId="10938"/>
    <cellStyle name="20% - Accent4 10 8" xfId="4055"/>
    <cellStyle name="20% - Accent4 10 8 2" xfId="11367"/>
    <cellStyle name="20% - Accent4 10 9" xfId="6487"/>
    <cellStyle name="20% - Accent4 10 9 2" xfId="13769"/>
    <cellStyle name="20% - Accent4 11" xfId="671"/>
    <cellStyle name="20% - Accent4 11 10" xfId="8060"/>
    <cellStyle name="20% - Accent4 11 10 2" xfId="15297"/>
    <cellStyle name="20% - Accent4 11 11" xfId="9411"/>
    <cellStyle name="20% - Accent4 11 2" xfId="1041"/>
    <cellStyle name="20% - Accent4 11 2 2" xfId="4063"/>
    <cellStyle name="20% - Accent4 11 2 2 2" xfId="11375"/>
    <cellStyle name="20% - Accent4 11 2 3" xfId="6479"/>
    <cellStyle name="20% - Accent4 11 2 3 2" xfId="13761"/>
    <cellStyle name="20% - Accent4 11 2 4" xfId="8059"/>
    <cellStyle name="20% - Accent4 11 2 4 2" xfId="15296"/>
    <cellStyle name="20% - Accent4 11 2 5" xfId="9670"/>
    <cellStyle name="20% - Accent4 11 3" xfId="1489"/>
    <cellStyle name="20% - Accent4 11 3 2" xfId="4064"/>
    <cellStyle name="20% - Accent4 11 3 2 2" xfId="11376"/>
    <cellStyle name="20% - Accent4 11 3 3" xfId="6478"/>
    <cellStyle name="20% - Accent4 11 3 3 2" xfId="13760"/>
    <cellStyle name="20% - Accent4 11 3 4" xfId="8058"/>
    <cellStyle name="20% - Accent4 11 3 4 2" xfId="15295"/>
    <cellStyle name="20% - Accent4 11 3 5" xfId="9871"/>
    <cellStyle name="20% - Accent4 11 4" xfId="2705"/>
    <cellStyle name="20% - Accent4 11 4 2" xfId="4065"/>
    <cellStyle name="20% - Accent4 11 4 2 2" xfId="11377"/>
    <cellStyle name="20% - Accent4 11 4 3" xfId="6477"/>
    <cellStyle name="20% - Accent4 11 4 3 2" xfId="13759"/>
    <cellStyle name="20% - Accent4 11 4 4" xfId="8057"/>
    <cellStyle name="20% - Accent4 11 4 4 2" xfId="15294"/>
    <cellStyle name="20% - Accent4 11 4 5" xfId="10398"/>
    <cellStyle name="20% - Accent4 11 5" xfId="2928"/>
    <cellStyle name="20% - Accent4 11 5 2" xfId="4066"/>
    <cellStyle name="20% - Accent4 11 5 2 2" xfId="11378"/>
    <cellStyle name="20% - Accent4 11 5 3" xfId="6476"/>
    <cellStyle name="20% - Accent4 11 5 3 2" xfId="13758"/>
    <cellStyle name="20% - Accent4 11 5 4" xfId="8056"/>
    <cellStyle name="20% - Accent4 11 5 4 2" xfId="15293"/>
    <cellStyle name="20% - Accent4 11 5 5" xfId="10596"/>
    <cellStyle name="20% - Accent4 11 6" xfId="3042"/>
    <cellStyle name="20% - Accent4 11 6 2" xfId="4067"/>
    <cellStyle name="20% - Accent4 11 6 2 2" xfId="11379"/>
    <cellStyle name="20% - Accent4 11 6 3" xfId="6475"/>
    <cellStyle name="20% - Accent4 11 6 3 2" xfId="13757"/>
    <cellStyle name="20% - Accent4 11 6 4" xfId="8055"/>
    <cellStyle name="20% - Accent4 11 6 4 2" xfId="15292"/>
    <cellStyle name="20% - Accent4 11 6 5" xfId="10688"/>
    <cellStyle name="20% - Accent4 11 7" xfId="3572"/>
    <cellStyle name="20% - Accent4 11 7 2" xfId="4068"/>
    <cellStyle name="20% - Accent4 11 7 2 2" xfId="11380"/>
    <cellStyle name="20% - Accent4 11 7 3" xfId="6474"/>
    <cellStyle name="20% - Accent4 11 7 3 2" xfId="13756"/>
    <cellStyle name="20% - Accent4 11 7 4" xfId="8054"/>
    <cellStyle name="20% - Accent4 11 7 4 2" xfId="15291"/>
    <cellStyle name="20% - Accent4 11 7 5" xfId="10948"/>
    <cellStyle name="20% - Accent4 11 8" xfId="4062"/>
    <cellStyle name="20% - Accent4 11 8 2" xfId="11374"/>
    <cellStyle name="20% - Accent4 11 9" xfId="6480"/>
    <cellStyle name="20% - Accent4 11 9 2" xfId="13762"/>
    <cellStyle name="20% - Accent4 12" xfId="680"/>
    <cellStyle name="20% - Accent4 12 10" xfId="8053"/>
    <cellStyle name="20% - Accent4 12 10 2" xfId="15290"/>
    <cellStyle name="20% - Accent4 12 11" xfId="9420"/>
    <cellStyle name="20% - Accent4 12 2" xfId="1050"/>
    <cellStyle name="20% - Accent4 12 2 2" xfId="4070"/>
    <cellStyle name="20% - Accent4 12 2 2 2" xfId="11382"/>
    <cellStyle name="20% - Accent4 12 2 3" xfId="6472"/>
    <cellStyle name="20% - Accent4 12 2 3 2" xfId="13754"/>
    <cellStyle name="20% - Accent4 12 2 4" xfId="8052"/>
    <cellStyle name="20% - Accent4 12 2 4 2" xfId="15289"/>
    <cellStyle name="20% - Accent4 12 2 5" xfId="9679"/>
    <cellStyle name="20% - Accent4 12 3" xfId="1498"/>
    <cellStyle name="20% - Accent4 12 3 2" xfId="4071"/>
    <cellStyle name="20% - Accent4 12 3 2 2" xfId="11383"/>
    <cellStyle name="20% - Accent4 12 3 3" xfId="6471"/>
    <cellStyle name="20% - Accent4 12 3 3 2" xfId="13753"/>
    <cellStyle name="20% - Accent4 12 3 4" xfId="8051"/>
    <cellStyle name="20% - Accent4 12 3 4 2" xfId="15288"/>
    <cellStyle name="20% - Accent4 12 3 5" xfId="9880"/>
    <cellStyle name="20% - Accent4 12 4" xfId="2714"/>
    <cellStyle name="20% - Accent4 12 4 2" xfId="4072"/>
    <cellStyle name="20% - Accent4 12 4 2 2" xfId="11384"/>
    <cellStyle name="20% - Accent4 12 4 3" xfId="6470"/>
    <cellStyle name="20% - Accent4 12 4 3 2" xfId="13752"/>
    <cellStyle name="20% - Accent4 12 4 4" xfId="8050"/>
    <cellStyle name="20% - Accent4 12 4 4 2" xfId="15287"/>
    <cellStyle name="20% - Accent4 12 4 5" xfId="10407"/>
    <cellStyle name="20% - Accent4 12 5" xfId="2937"/>
    <cellStyle name="20% - Accent4 12 5 2" xfId="4073"/>
    <cellStyle name="20% - Accent4 12 5 2 2" xfId="11385"/>
    <cellStyle name="20% - Accent4 12 5 3" xfId="6469"/>
    <cellStyle name="20% - Accent4 12 5 3 2" xfId="13751"/>
    <cellStyle name="20% - Accent4 12 5 4" xfId="8049"/>
    <cellStyle name="20% - Accent4 12 5 4 2" xfId="15286"/>
    <cellStyle name="20% - Accent4 12 5 5" xfId="10605"/>
    <cellStyle name="20% - Accent4 12 6" xfId="3051"/>
    <cellStyle name="20% - Accent4 12 6 2" xfId="4074"/>
    <cellStyle name="20% - Accent4 12 6 2 2" xfId="11386"/>
    <cellStyle name="20% - Accent4 12 6 3" xfId="6468"/>
    <cellStyle name="20% - Accent4 12 6 3 2" xfId="13750"/>
    <cellStyle name="20% - Accent4 12 6 4" xfId="8048"/>
    <cellStyle name="20% - Accent4 12 6 4 2" xfId="15285"/>
    <cellStyle name="20% - Accent4 12 6 5" xfId="10697"/>
    <cellStyle name="20% - Accent4 12 7" xfId="3581"/>
    <cellStyle name="20% - Accent4 12 7 2" xfId="4075"/>
    <cellStyle name="20% - Accent4 12 7 2 2" xfId="11387"/>
    <cellStyle name="20% - Accent4 12 7 3" xfId="6467"/>
    <cellStyle name="20% - Accent4 12 7 3 2" xfId="13749"/>
    <cellStyle name="20% - Accent4 12 7 4" xfId="8047"/>
    <cellStyle name="20% - Accent4 12 7 4 2" xfId="15284"/>
    <cellStyle name="20% - Accent4 12 7 5" xfId="10957"/>
    <cellStyle name="20% - Accent4 12 8" xfId="4069"/>
    <cellStyle name="20% - Accent4 12 8 2" xfId="11381"/>
    <cellStyle name="20% - Accent4 12 9" xfId="6473"/>
    <cellStyle name="20% - Accent4 12 9 2" xfId="13755"/>
    <cellStyle name="20% - Accent4 13" xfId="703"/>
    <cellStyle name="20% - Accent4 13 2" xfId="4076"/>
    <cellStyle name="20% - Accent4 13 2 2" xfId="11388"/>
    <cellStyle name="20% - Accent4 13 3" xfId="6466"/>
    <cellStyle name="20% - Accent4 13 3 2" xfId="13748"/>
    <cellStyle name="20% - Accent4 13 4" xfId="8046"/>
    <cellStyle name="20% - Accent4 13 4 2" xfId="15283"/>
    <cellStyle name="20% - Accent4 13 5" xfId="9438"/>
    <cellStyle name="20% - Accent4 14" xfId="817"/>
    <cellStyle name="20% - Accent4 14 2" xfId="4077"/>
    <cellStyle name="20% - Accent4 14 2 2" xfId="11389"/>
    <cellStyle name="20% - Accent4 14 3" xfId="6465"/>
    <cellStyle name="20% - Accent4 14 3 2" xfId="13747"/>
    <cellStyle name="20% - Accent4 14 4" xfId="8045"/>
    <cellStyle name="20% - Accent4 14 4 2" xfId="15282"/>
    <cellStyle name="20% - Accent4 14 5" xfId="9476"/>
    <cellStyle name="20% - Accent4 15" xfId="1270"/>
    <cellStyle name="20% - Accent4 16" xfId="1548"/>
    <cellStyle name="20% - Accent4 17" xfId="1517"/>
    <cellStyle name="20% - Accent4 18" xfId="1290"/>
    <cellStyle name="20% - Accent4 19" xfId="1587"/>
    <cellStyle name="20% - Accent4 2" xfId="310"/>
    <cellStyle name="20% - Accent4 2 2" xfId="1695"/>
    <cellStyle name="20% - Accent4 2 3" xfId="1696"/>
    <cellStyle name="20% - Accent4 20" xfId="1628"/>
    <cellStyle name="20% - Accent4 21" xfId="1694"/>
    <cellStyle name="20% - Accent4 21 2" xfId="4087"/>
    <cellStyle name="20% - Accent4 21 2 2" xfId="11399"/>
    <cellStyle name="20% - Accent4 21 3" xfId="6464"/>
    <cellStyle name="20% - Accent4 21 3 2" xfId="13746"/>
    <cellStyle name="20% - Accent4 21 4" xfId="8044"/>
    <cellStyle name="20% - Accent4 21 4 2" xfId="15281"/>
    <cellStyle name="20% - Accent4 21 5" xfId="9892"/>
    <cellStyle name="20% - Accent4 22" xfId="1968"/>
    <cellStyle name="20% - Accent4 22 2" xfId="4088"/>
    <cellStyle name="20% - Accent4 22 2 2" xfId="11400"/>
    <cellStyle name="20% - Accent4 22 3" xfId="6463"/>
    <cellStyle name="20% - Accent4 22 3 2" xfId="13745"/>
    <cellStyle name="20% - Accent4 22 4" xfId="8043"/>
    <cellStyle name="20% - Accent4 22 4 2" xfId="15280"/>
    <cellStyle name="20% - Accent4 22 5" xfId="9934"/>
    <cellStyle name="20% - Accent4 23" xfId="2168"/>
    <cellStyle name="20% - Accent4 23 2" xfId="4089"/>
    <cellStyle name="20% - Accent4 23 2 2" xfId="11401"/>
    <cellStyle name="20% - Accent4 23 3" xfId="6462"/>
    <cellStyle name="20% - Accent4 23 3 2" xfId="13744"/>
    <cellStyle name="20% - Accent4 23 4" xfId="8042"/>
    <cellStyle name="20% - Accent4 23 4 2" xfId="15279"/>
    <cellStyle name="20% - Accent4 23 5" xfId="9970"/>
    <cellStyle name="20% - Accent4 24" xfId="2234"/>
    <cellStyle name="20% - Accent4 24 2" xfId="4090"/>
    <cellStyle name="20% - Accent4 24 2 2" xfId="11402"/>
    <cellStyle name="20% - Accent4 24 3" xfId="6461"/>
    <cellStyle name="20% - Accent4 24 3 2" xfId="13743"/>
    <cellStyle name="20% - Accent4 24 4" xfId="8041"/>
    <cellStyle name="20% - Accent4 24 4 2" xfId="15278"/>
    <cellStyle name="20% - Accent4 24 5" xfId="9990"/>
    <cellStyle name="20% - Accent4 25" xfId="2309"/>
    <cellStyle name="20% - Accent4 25 2" xfId="4091"/>
    <cellStyle name="20% - Accent4 25 2 2" xfId="11403"/>
    <cellStyle name="20% - Accent4 25 3" xfId="6460"/>
    <cellStyle name="20% - Accent4 25 3 2" xfId="13742"/>
    <cellStyle name="20% - Accent4 25 4" xfId="8040"/>
    <cellStyle name="20% - Accent4 25 4 2" xfId="15277"/>
    <cellStyle name="20% - Accent4 25 5" xfId="10029"/>
    <cellStyle name="20% - Accent4 26" xfId="2867"/>
    <cellStyle name="20% - Accent4 26 2" xfId="4092"/>
    <cellStyle name="20% - Accent4 26 2 2" xfId="11404"/>
    <cellStyle name="20% - Accent4 26 3" xfId="6459"/>
    <cellStyle name="20% - Accent4 26 3 2" xfId="13741"/>
    <cellStyle name="20% - Accent4 26 4" xfId="8038"/>
    <cellStyle name="20% - Accent4 26 4 2" xfId="15276"/>
    <cellStyle name="20% - Accent4 26 5" xfId="10539"/>
    <cellStyle name="20% - Accent4 27" xfId="2995"/>
    <cellStyle name="20% - Accent4 27 2" xfId="4093"/>
    <cellStyle name="20% - Accent4 27 2 2" xfId="11405"/>
    <cellStyle name="20% - Accent4 27 3" xfId="6457"/>
    <cellStyle name="20% - Accent4 27 3 2" xfId="13740"/>
    <cellStyle name="20% - Accent4 27 4" xfId="8037"/>
    <cellStyle name="20% - Accent4 27 4 2" xfId="15275"/>
    <cellStyle name="20% - Accent4 27 5" xfId="10644"/>
    <cellStyle name="20% - Accent4 28" xfId="3319"/>
    <cellStyle name="20% - Accent4 28 2" xfId="4094"/>
    <cellStyle name="20% - Accent4 28 2 2" xfId="11406"/>
    <cellStyle name="20% - Accent4 28 3" xfId="6456"/>
    <cellStyle name="20% - Accent4 28 3 2" xfId="13739"/>
    <cellStyle name="20% - Accent4 28 4" xfId="8036"/>
    <cellStyle name="20% - Accent4 28 4 2" xfId="15274"/>
    <cellStyle name="20% - Accent4 28 5" xfId="10737"/>
    <cellStyle name="20% - Accent4 29" xfId="4054"/>
    <cellStyle name="20% - Accent4 29 2" xfId="11366"/>
    <cellStyle name="20% - Accent4 3" xfId="311"/>
    <cellStyle name="20% - Accent4 3 2" xfId="1698"/>
    <cellStyle name="20% - Accent4 3 3" xfId="1699"/>
    <cellStyle name="20% - Accent4 30" xfId="6488"/>
    <cellStyle name="20% - Accent4 30 2" xfId="13770"/>
    <cellStyle name="20% - Accent4 31" xfId="8068"/>
    <cellStyle name="20% - Accent4 31 2" xfId="15305"/>
    <cellStyle name="20% - Accent4 32" xfId="9168"/>
    <cellStyle name="20% - Accent4 4" xfId="404"/>
    <cellStyle name="20% - Accent4 4 10" xfId="2422"/>
    <cellStyle name="20% - Accent4 4 10 2" xfId="4099"/>
    <cellStyle name="20% - Accent4 4 10 2 2" xfId="11411"/>
    <cellStyle name="20% - Accent4 4 10 3" xfId="6454"/>
    <cellStyle name="20% - Accent4 4 10 3 2" xfId="13737"/>
    <cellStyle name="20% - Accent4 4 10 4" xfId="8034"/>
    <cellStyle name="20% - Accent4 4 10 4 2" xfId="15272"/>
    <cellStyle name="20% - Accent4 4 10 5" xfId="10130"/>
    <cellStyle name="20% - Accent4 4 11" xfId="2556"/>
    <cellStyle name="20% - Accent4 4 11 2" xfId="4100"/>
    <cellStyle name="20% - Accent4 4 11 2 2" xfId="11412"/>
    <cellStyle name="20% - Accent4 4 11 3" xfId="6453"/>
    <cellStyle name="20% - Accent4 4 11 3 2" xfId="13736"/>
    <cellStyle name="20% - Accent4 4 11 4" xfId="8033"/>
    <cellStyle name="20% - Accent4 4 11 4 2" xfId="15271"/>
    <cellStyle name="20% - Accent4 4 11 5" xfId="10251"/>
    <cellStyle name="20% - Accent4 4 12" xfId="2488"/>
    <cellStyle name="20% - Accent4 4 12 2" xfId="4101"/>
    <cellStyle name="20% - Accent4 4 12 2 2" xfId="11413"/>
    <cellStyle name="20% - Accent4 4 12 3" xfId="6452"/>
    <cellStyle name="20% - Accent4 4 12 3 2" xfId="13735"/>
    <cellStyle name="20% - Accent4 4 12 4" xfId="8032"/>
    <cellStyle name="20% - Accent4 4 12 4 2" xfId="15270"/>
    <cellStyle name="20% - Accent4 4 12 5" xfId="10186"/>
    <cellStyle name="20% - Accent4 4 13" xfId="3355"/>
    <cellStyle name="20% - Accent4 4 13 2" xfId="4102"/>
    <cellStyle name="20% - Accent4 4 13 2 2" xfId="11414"/>
    <cellStyle name="20% - Accent4 4 13 3" xfId="6451"/>
    <cellStyle name="20% - Accent4 4 13 3 2" xfId="13734"/>
    <cellStyle name="20% - Accent4 4 13 4" xfId="8031"/>
    <cellStyle name="20% - Accent4 4 13 4 2" xfId="15269"/>
    <cellStyle name="20% - Accent4 4 13 5" xfId="10749"/>
    <cellStyle name="20% - Accent4 4 14" xfId="4098"/>
    <cellStyle name="20% - Accent4 4 14 2" xfId="11410"/>
    <cellStyle name="20% - Accent4 4 15" xfId="6455"/>
    <cellStyle name="20% - Accent4 4 15 2" xfId="13738"/>
    <cellStyle name="20% - Accent4 4 16" xfId="8035"/>
    <cellStyle name="20% - Accent4 4 16 2" xfId="15273"/>
    <cellStyle name="20% - Accent4 4 17" xfId="9217"/>
    <cellStyle name="20% - Accent4 4 2" xfId="559"/>
    <cellStyle name="20% - Accent4 4 2 10" xfId="2806"/>
    <cellStyle name="20% - Accent4 4 2 10 2" xfId="4104"/>
    <cellStyle name="20% - Accent4 4 2 10 2 2" xfId="11416"/>
    <cellStyle name="20% - Accent4 4 2 10 3" xfId="6447"/>
    <cellStyle name="20% - Accent4 4 2 10 3 2" xfId="13730"/>
    <cellStyle name="20% - Accent4 4 2 10 4" xfId="8026"/>
    <cellStyle name="20% - Accent4 4 2 10 4 2" xfId="15264"/>
    <cellStyle name="20% - Accent4 4 2 10 5" xfId="10486"/>
    <cellStyle name="20% - Accent4 4 2 11" xfId="3457"/>
    <cellStyle name="20% - Accent4 4 2 11 2" xfId="4105"/>
    <cellStyle name="20% - Accent4 4 2 11 2 2" xfId="11417"/>
    <cellStyle name="20% - Accent4 4 2 11 3" xfId="6446"/>
    <cellStyle name="20% - Accent4 4 2 11 3 2" xfId="13729"/>
    <cellStyle name="20% - Accent4 4 2 11 4" xfId="8025"/>
    <cellStyle name="20% - Accent4 4 2 11 4 2" xfId="15263"/>
    <cellStyle name="20% - Accent4 4 2 11 5" xfId="10835"/>
    <cellStyle name="20% - Accent4 4 2 12" xfId="4103"/>
    <cellStyle name="20% - Accent4 4 2 12 2" xfId="11415"/>
    <cellStyle name="20% - Accent4 4 2 13" xfId="6450"/>
    <cellStyle name="20% - Accent4 4 2 13 2" xfId="13733"/>
    <cellStyle name="20% - Accent4 4 2 14" xfId="8027"/>
    <cellStyle name="20% - Accent4 4 2 14 2" xfId="15265"/>
    <cellStyle name="20% - Accent4 4 2 15" xfId="9302"/>
    <cellStyle name="20% - Accent4 4 2 2" xfId="932"/>
    <cellStyle name="20% - Accent4 4 2 2 2" xfId="4106"/>
    <cellStyle name="20% - Accent4 4 2 2 2 2" xfId="11418"/>
    <cellStyle name="20% - Accent4 4 2 2 3" xfId="6445"/>
    <cellStyle name="20% - Accent4 4 2 2 3 2" xfId="13728"/>
    <cellStyle name="20% - Accent4 4 2 2 4" xfId="8024"/>
    <cellStyle name="20% - Accent4 4 2 2 4 2" xfId="15262"/>
    <cellStyle name="20% - Accent4 4 2 2 5" xfId="9564"/>
    <cellStyle name="20% - Accent4 4 2 3" xfId="1375"/>
    <cellStyle name="20% - Accent4 4 2 3 2" xfId="4107"/>
    <cellStyle name="20% - Accent4 4 2 3 2 2" xfId="11419"/>
    <cellStyle name="20% - Accent4 4 2 3 3" xfId="6444"/>
    <cellStyle name="20% - Accent4 4 2 3 3 2" xfId="13727"/>
    <cellStyle name="20% - Accent4 4 2 3 4" xfId="8023"/>
    <cellStyle name="20% - Accent4 4 2 3 4 2" xfId="15261"/>
    <cellStyle name="20% - Accent4 4 2 3 5" xfId="9758"/>
    <cellStyle name="20% - Accent4 4 2 4" xfId="1701"/>
    <cellStyle name="20% - Accent4 4 2 4 2" xfId="4108"/>
    <cellStyle name="20% - Accent4 4 2 4 2 2" xfId="11420"/>
    <cellStyle name="20% - Accent4 4 2 4 3" xfId="6443"/>
    <cellStyle name="20% - Accent4 4 2 4 3 2" xfId="13726"/>
    <cellStyle name="20% - Accent4 4 2 4 4" xfId="8022"/>
    <cellStyle name="20% - Accent4 4 2 4 4 2" xfId="15260"/>
    <cellStyle name="20% - Accent4 4 2 4 5" xfId="9893"/>
    <cellStyle name="20% - Accent4 4 2 5" xfId="1951"/>
    <cellStyle name="20% - Accent4 4 2 5 2" xfId="4109"/>
    <cellStyle name="20% - Accent4 4 2 5 2 2" xfId="11421"/>
    <cellStyle name="20% - Accent4 4 2 5 3" xfId="6442"/>
    <cellStyle name="20% - Accent4 4 2 5 3 2" xfId="13725"/>
    <cellStyle name="20% - Accent4 4 2 5 4" xfId="8021"/>
    <cellStyle name="20% - Accent4 4 2 5 4 2" xfId="15259"/>
    <cellStyle name="20% - Accent4 4 2 5 5" xfId="9931"/>
    <cellStyle name="20% - Accent4 4 2 6" xfId="2146"/>
    <cellStyle name="20% - Accent4 4 2 6 2" xfId="4110"/>
    <cellStyle name="20% - Accent4 4 2 6 2 2" xfId="11422"/>
    <cellStyle name="20% - Accent4 4 2 6 3" xfId="6441"/>
    <cellStyle name="20% - Accent4 4 2 6 3 2" xfId="13724"/>
    <cellStyle name="20% - Accent4 4 2 6 4" xfId="8020"/>
    <cellStyle name="20% - Accent4 4 2 6 4 2" xfId="15258"/>
    <cellStyle name="20% - Accent4 4 2 6 5" xfId="9964"/>
    <cellStyle name="20% - Accent4 4 2 7" xfId="2212"/>
    <cellStyle name="20% - Accent4 4 2 7 2" xfId="4111"/>
    <cellStyle name="20% - Accent4 4 2 7 2 2" xfId="11423"/>
    <cellStyle name="20% - Accent4 4 2 7 3" xfId="6440"/>
    <cellStyle name="20% - Accent4 4 2 7 3 2" xfId="13723"/>
    <cellStyle name="20% - Accent4 4 2 7 4" xfId="8019"/>
    <cellStyle name="20% - Accent4 4 2 7 4 2" xfId="15257"/>
    <cellStyle name="20% - Accent4 4 2 7 5" xfId="9984"/>
    <cellStyle name="20% - Accent4 4 2 8" xfId="2589"/>
    <cellStyle name="20% - Accent4 4 2 8 2" xfId="4112"/>
    <cellStyle name="20% - Accent4 4 2 8 2 2" xfId="11424"/>
    <cellStyle name="20% - Accent4 4 2 8 3" xfId="6439"/>
    <cellStyle name="20% - Accent4 4 2 8 3 2" xfId="13722"/>
    <cellStyle name="20% - Accent4 4 2 8 4" xfId="8018"/>
    <cellStyle name="20% - Accent4 4 2 8 4 2" xfId="15256"/>
    <cellStyle name="20% - Accent4 4 2 8 5" xfId="10283"/>
    <cellStyle name="20% - Accent4 4 2 9" xfId="2364"/>
    <cellStyle name="20% - Accent4 4 2 9 2" xfId="4113"/>
    <cellStyle name="20% - Accent4 4 2 9 2 2" xfId="11425"/>
    <cellStyle name="20% - Accent4 4 2 9 3" xfId="6438"/>
    <cellStyle name="20% - Accent4 4 2 9 3 2" xfId="13721"/>
    <cellStyle name="20% - Accent4 4 2 9 4" xfId="8017"/>
    <cellStyle name="20% - Accent4 4 2 9 4 2" xfId="15255"/>
    <cellStyle name="20% - Accent4 4 2 9 5" xfId="10082"/>
    <cellStyle name="20% - Accent4 4 3" xfId="538"/>
    <cellStyle name="20% - Accent4 4 3 10" xfId="2731"/>
    <cellStyle name="20% - Accent4 4 3 10 2" xfId="4115"/>
    <cellStyle name="20% - Accent4 4 3 10 2 2" xfId="11427"/>
    <cellStyle name="20% - Accent4 4 3 10 3" xfId="6436"/>
    <cellStyle name="20% - Accent4 4 3 10 3 2" xfId="13719"/>
    <cellStyle name="20% - Accent4 4 3 10 4" xfId="8015"/>
    <cellStyle name="20% - Accent4 4 3 10 4 2" xfId="15253"/>
    <cellStyle name="20% - Accent4 4 3 10 5" xfId="10418"/>
    <cellStyle name="20% - Accent4 4 3 11" xfId="3440"/>
    <cellStyle name="20% - Accent4 4 3 11 2" xfId="4116"/>
    <cellStyle name="20% - Accent4 4 3 11 2 2" xfId="11428"/>
    <cellStyle name="20% - Accent4 4 3 11 3" xfId="6435"/>
    <cellStyle name="20% - Accent4 4 3 11 3 2" xfId="13718"/>
    <cellStyle name="20% - Accent4 4 3 11 4" xfId="8014"/>
    <cellStyle name="20% - Accent4 4 3 11 4 2" xfId="15252"/>
    <cellStyle name="20% - Accent4 4 3 11 5" xfId="10821"/>
    <cellStyle name="20% - Accent4 4 3 12" xfId="4114"/>
    <cellStyle name="20% - Accent4 4 3 12 2" xfId="11426"/>
    <cellStyle name="20% - Accent4 4 3 13" xfId="6437"/>
    <cellStyle name="20% - Accent4 4 3 13 2" xfId="13720"/>
    <cellStyle name="20% - Accent4 4 3 14" xfId="8016"/>
    <cellStyle name="20% - Accent4 4 3 14 2" xfId="15254"/>
    <cellStyle name="20% - Accent4 4 3 15" xfId="9288"/>
    <cellStyle name="20% - Accent4 4 3 2" xfId="914"/>
    <cellStyle name="20% - Accent4 4 3 2 2" xfId="4117"/>
    <cellStyle name="20% - Accent4 4 3 2 2 2" xfId="11429"/>
    <cellStyle name="20% - Accent4 4 3 2 3" xfId="6434"/>
    <cellStyle name="20% - Accent4 4 3 2 3 2" xfId="13717"/>
    <cellStyle name="20% - Accent4 4 3 2 4" xfId="8013"/>
    <cellStyle name="20% - Accent4 4 3 2 4 2" xfId="15251"/>
    <cellStyle name="20% - Accent4 4 3 2 5" xfId="9549"/>
    <cellStyle name="20% - Accent4 4 3 3" xfId="1355"/>
    <cellStyle name="20% - Accent4 4 3 3 2" xfId="4118"/>
    <cellStyle name="20% - Accent4 4 3 3 2 2" xfId="11430"/>
    <cellStyle name="20% - Accent4 4 3 3 3" xfId="6433"/>
    <cellStyle name="20% - Accent4 4 3 3 3 2" xfId="13716"/>
    <cellStyle name="20% - Accent4 4 3 3 4" xfId="8012"/>
    <cellStyle name="20% - Accent4 4 3 3 4 2" xfId="15250"/>
    <cellStyle name="20% - Accent4 4 3 3 5" xfId="9744"/>
    <cellStyle name="20% - Accent4 4 3 4" xfId="1702"/>
    <cellStyle name="20% - Accent4 4 3 5" xfId="1950"/>
    <cellStyle name="20% - Accent4 4 3 6" xfId="2145"/>
    <cellStyle name="20% - Accent4 4 3 7" xfId="2211"/>
    <cellStyle name="20% - Accent4 4 3 8" xfId="2568"/>
    <cellStyle name="20% - Accent4 4 3 8 2" xfId="4123"/>
    <cellStyle name="20% - Accent4 4 3 8 2 2" xfId="11435"/>
    <cellStyle name="20% - Accent4 4 3 8 3" xfId="6432"/>
    <cellStyle name="20% - Accent4 4 3 8 3 2" xfId="13715"/>
    <cellStyle name="20% - Accent4 4 3 8 4" xfId="8011"/>
    <cellStyle name="20% - Accent4 4 3 8 4 2" xfId="15249"/>
    <cellStyle name="20% - Accent4 4 3 8 5" xfId="10263"/>
    <cellStyle name="20% - Accent4 4 3 9" xfId="2458"/>
    <cellStyle name="20% - Accent4 4 3 9 2" xfId="4124"/>
    <cellStyle name="20% - Accent4 4 3 9 2 2" xfId="11436"/>
    <cellStyle name="20% - Accent4 4 3 9 3" xfId="6431"/>
    <cellStyle name="20% - Accent4 4 3 9 3 2" xfId="13714"/>
    <cellStyle name="20% - Accent4 4 3 9 4" xfId="8010"/>
    <cellStyle name="20% - Accent4 4 3 9 4 2" xfId="15248"/>
    <cellStyle name="20% - Accent4 4 3 9 5" xfId="10157"/>
    <cellStyle name="20% - Accent4 4 4" xfId="784"/>
    <cellStyle name="20% - Accent4 4 4 2" xfId="4125"/>
    <cellStyle name="20% - Accent4 4 4 2 2" xfId="11437"/>
    <cellStyle name="20% - Accent4 4 4 3" xfId="6430"/>
    <cellStyle name="20% - Accent4 4 4 3 2" xfId="13713"/>
    <cellStyle name="20% - Accent4 4 4 4" xfId="8009"/>
    <cellStyle name="20% - Accent4 4 4 4 2" xfId="15247"/>
    <cellStyle name="20% - Accent4 4 4 5" xfId="9461"/>
    <cellStyle name="20% - Accent4 4 5" xfId="732"/>
    <cellStyle name="20% - Accent4 4 5 2" xfId="4126"/>
    <cellStyle name="20% - Accent4 4 5 2 2" xfId="11438"/>
    <cellStyle name="20% - Accent4 4 5 3" xfId="6429"/>
    <cellStyle name="20% - Accent4 4 5 3 2" xfId="13712"/>
    <cellStyle name="20% - Accent4 4 5 4" xfId="8008"/>
    <cellStyle name="20% - Accent4 4 5 4 2" xfId="15246"/>
    <cellStyle name="20% - Accent4 4 5 5" xfId="9452"/>
    <cellStyle name="20% - Accent4 4 6" xfId="1700"/>
    <cellStyle name="20% - Accent4 4 7" xfId="1953"/>
    <cellStyle name="20% - Accent4 4 8" xfId="2147"/>
    <cellStyle name="20% - Accent4 4 9" xfId="2213"/>
    <cellStyle name="20% - Accent4 5" xfId="445"/>
    <cellStyle name="20% - Accent4 5 10" xfId="2476"/>
    <cellStyle name="20% - Accent4 5 10 2" xfId="4130"/>
    <cellStyle name="20% - Accent4 5 10 2 2" xfId="11442"/>
    <cellStyle name="20% - Accent4 5 10 3" xfId="6427"/>
    <cellStyle name="20% - Accent4 5 10 3 2" xfId="13710"/>
    <cellStyle name="20% - Accent4 5 10 4" xfId="8006"/>
    <cellStyle name="20% - Accent4 5 10 4 2" xfId="15244"/>
    <cellStyle name="20% - Accent4 5 10 5" xfId="10174"/>
    <cellStyle name="20% - Accent4 5 11" xfId="2416"/>
    <cellStyle name="20% - Accent4 5 11 2" xfId="4131"/>
    <cellStyle name="20% - Accent4 5 11 2 2" xfId="11443"/>
    <cellStyle name="20% - Accent4 5 11 3" xfId="6426"/>
    <cellStyle name="20% - Accent4 5 11 3 2" xfId="13709"/>
    <cellStyle name="20% - Accent4 5 11 4" xfId="8005"/>
    <cellStyle name="20% - Accent4 5 11 4 2" xfId="15243"/>
    <cellStyle name="20% - Accent4 5 11 5" xfId="10126"/>
    <cellStyle name="20% - Accent4 5 12" xfId="2818"/>
    <cellStyle name="20% - Accent4 5 12 2" xfId="4132"/>
    <cellStyle name="20% - Accent4 5 12 2 2" xfId="11444"/>
    <cellStyle name="20% - Accent4 5 12 3" xfId="6425"/>
    <cellStyle name="20% - Accent4 5 12 3 2" xfId="13708"/>
    <cellStyle name="20% - Accent4 5 12 4" xfId="8004"/>
    <cellStyle name="20% - Accent4 5 12 4 2" xfId="15242"/>
    <cellStyle name="20% - Accent4 5 12 5" xfId="10497"/>
    <cellStyle name="20% - Accent4 5 13" xfId="3381"/>
    <cellStyle name="20% - Accent4 5 13 2" xfId="4133"/>
    <cellStyle name="20% - Accent4 5 13 2 2" xfId="11445"/>
    <cellStyle name="20% - Accent4 5 13 3" xfId="6424"/>
    <cellStyle name="20% - Accent4 5 13 3 2" xfId="13707"/>
    <cellStyle name="20% - Accent4 5 13 4" xfId="8003"/>
    <cellStyle name="20% - Accent4 5 13 4 2" xfId="15241"/>
    <cellStyle name="20% - Accent4 5 13 5" xfId="10768"/>
    <cellStyle name="20% - Accent4 5 14" xfId="4129"/>
    <cellStyle name="20% - Accent4 5 14 2" xfId="11441"/>
    <cellStyle name="20% - Accent4 5 15" xfId="6428"/>
    <cellStyle name="20% - Accent4 5 15 2" xfId="13711"/>
    <cellStyle name="20% - Accent4 5 16" xfId="8007"/>
    <cellStyle name="20% - Accent4 5 16 2" xfId="15245"/>
    <cellStyle name="20% - Accent4 5 17" xfId="9236"/>
    <cellStyle name="20% - Accent4 5 2" xfId="582"/>
    <cellStyle name="20% - Accent4 5 2 10" xfId="8002"/>
    <cellStyle name="20% - Accent4 5 2 10 2" xfId="15240"/>
    <cellStyle name="20% - Accent4 5 2 11" xfId="9324"/>
    <cellStyle name="20% - Accent4 5 2 2" xfId="955"/>
    <cellStyle name="20% - Accent4 5 2 2 2" xfId="4135"/>
    <cellStyle name="20% - Accent4 5 2 2 2 2" xfId="11447"/>
    <cellStyle name="20% - Accent4 5 2 2 3" xfId="6422"/>
    <cellStyle name="20% - Accent4 5 2 2 3 2" xfId="13705"/>
    <cellStyle name="20% - Accent4 5 2 2 4" xfId="8001"/>
    <cellStyle name="20% - Accent4 5 2 2 4 2" xfId="15239"/>
    <cellStyle name="20% - Accent4 5 2 2 5" xfId="9586"/>
    <cellStyle name="20% - Accent4 5 2 3" xfId="1400"/>
    <cellStyle name="20% - Accent4 5 2 3 2" xfId="4136"/>
    <cellStyle name="20% - Accent4 5 2 3 2 2" xfId="11448"/>
    <cellStyle name="20% - Accent4 5 2 3 3" xfId="6421"/>
    <cellStyle name="20% - Accent4 5 2 3 3 2" xfId="13704"/>
    <cellStyle name="20% - Accent4 5 2 3 4" xfId="8000"/>
    <cellStyle name="20% - Accent4 5 2 3 4 2" xfId="15238"/>
    <cellStyle name="20% - Accent4 5 2 3 5" xfId="9782"/>
    <cellStyle name="20% - Accent4 5 2 4" xfId="2614"/>
    <cellStyle name="20% - Accent4 5 2 4 2" xfId="4137"/>
    <cellStyle name="20% - Accent4 5 2 4 2 2" xfId="11449"/>
    <cellStyle name="20% - Accent4 5 2 4 3" xfId="6420"/>
    <cellStyle name="20% - Accent4 5 2 4 3 2" xfId="13703"/>
    <cellStyle name="20% - Accent4 5 2 4 4" xfId="7999"/>
    <cellStyle name="20% - Accent4 5 2 4 4 2" xfId="15237"/>
    <cellStyle name="20% - Accent4 5 2 4 5" xfId="10307"/>
    <cellStyle name="20% - Accent4 5 2 5" xfId="2351"/>
    <cellStyle name="20% - Accent4 5 2 5 2" xfId="4138"/>
    <cellStyle name="20% - Accent4 5 2 5 2 2" xfId="11450"/>
    <cellStyle name="20% - Accent4 5 2 5 3" xfId="6419"/>
    <cellStyle name="20% - Accent4 5 2 5 3 2" xfId="13702"/>
    <cellStyle name="20% - Accent4 5 2 5 4" xfId="7998"/>
    <cellStyle name="20% - Accent4 5 2 5 4 2" xfId="15236"/>
    <cellStyle name="20% - Accent4 5 2 5 5" xfId="10070"/>
    <cellStyle name="20% - Accent4 5 2 6" xfId="2775"/>
    <cellStyle name="20% - Accent4 5 2 6 2" xfId="4139"/>
    <cellStyle name="20% - Accent4 5 2 6 2 2" xfId="11451"/>
    <cellStyle name="20% - Accent4 5 2 6 3" xfId="6418"/>
    <cellStyle name="20% - Accent4 5 2 6 3 2" xfId="13701"/>
    <cellStyle name="20% - Accent4 5 2 6 4" xfId="7997"/>
    <cellStyle name="20% - Accent4 5 2 6 4 2" xfId="15235"/>
    <cellStyle name="20% - Accent4 5 2 6 5" xfId="10456"/>
    <cellStyle name="20% - Accent4 5 2 7" xfId="3481"/>
    <cellStyle name="20% - Accent4 5 2 7 2" xfId="4140"/>
    <cellStyle name="20% - Accent4 5 2 7 2 2" xfId="11452"/>
    <cellStyle name="20% - Accent4 5 2 7 3" xfId="6417"/>
    <cellStyle name="20% - Accent4 5 2 7 3 2" xfId="13700"/>
    <cellStyle name="20% - Accent4 5 2 7 4" xfId="7996"/>
    <cellStyle name="20% - Accent4 5 2 7 4 2" xfId="15234"/>
    <cellStyle name="20% - Accent4 5 2 7 5" xfId="10859"/>
    <cellStyle name="20% - Accent4 5 2 8" xfId="4134"/>
    <cellStyle name="20% - Accent4 5 2 8 2" xfId="11446"/>
    <cellStyle name="20% - Accent4 5 2 9" xfId="6423"/>
    <cellStyle name="20% - Accent4 5 2 9 2" xfId="13706"/>
    <cellStyle name="20% - Accent4 5 3" xfId="619"/>
    <cellStyle name="20% - Accent4 5 3 10" xfId="7995"/>
    <cellStyle name="20% - Accent4 5 3 10 2" xfId="15233"/>
    <cellStyle name="20% - Accent4 5 3 11" xfId="9359"/>
    <cellStyle name="20% - Accent4 5 3 2" xfId="992"/>
    <cellStyle name="20% - Accent4 5 3 2 2" xfId="4142"/>
    <cellStyle name="20% - Accent4 5 3 2 2 2" xfId="11454"/>
    <cellStyle name="20% - Accent4 5 3 2 3" xfId="6415"/>
    <cellStyle name="20% - Accent4 5 3 2 3 2" xfId="13698"/>
    <cellStyle name="20% - Accent4 5 3 2 4" xfId="7994"/>
    <cellStyle name="20% - Accent4 5 3 2 4 2" xfId="15232"/>
    <cellStyle name="20% - Accent4 5 3 2 5" xfId="9621"/>
    <cellStyle name="20% - Accent4 5 3 3" xfId="1437"/>
    <cellStyle name="20% - Accent4 5 3 3 2" xfId="4143"/>
    <cellStyle name="20% - Accent4 5 3 3 2 2" xfId="11455"/>
    <cellStyle name="20% - Accent4 5 3 3 3" xfId="6414"/>
    <cellStyle name="20% - Accent4 5 3 3 3 2" xfId="13697"/>
    <cellStyle name="20% - Accent4 5 3 3 4" xfId="7993"/>
    <cellStyle name="20% - Accent4 5 3 3 4 2" xfId="15231"/>
    <cellStyle name="20% - Accent4 5 3 3 5" xfId="9819"/>
    <cellStyle name="20% - Accent4 5 3 4" xfId="2653"/>
    <cellStyle name="20% - Accent4 5 3 4 2" xfId="4144"/>
    <cellStyle name="20% - Accent4 5 3 4 2 2" xfId="11456"/>
    <cellStyle name="20% - Accent4 5 3 4 3" xfId="6413"/>
    <cellStyle name="20% - Accent4 5 3 4 3 2" xfId="13696"/>
    <cellStyle name="20% - Accent4 5 3 4 4" xfId="7992"/>
    <cellStyle name="20% - Accent4 5 3 4 4 2" xfId="15230"/>
    <cellStyle name="20% - Accent4 5 3 4 5" xfId="10346"/>
    <cellStyle name="20% - Accent4 5 3 5" xfId="2328"/>
    <cellStyle name="20% - Accent4 5 3 5 2" xfId="4145"/>
    <cellStyle name="20% - Accent4 5 3 5 2 2" xfId="11457"/>
    <cellStyle name="20% - Accent4 5 3 5 3" xfId="6412"/>
    <cellStyle name="20% - Accent4 5 3 5 3 2" xfId="13695"/>
    <cellStyle name="20% - Accent4 5 3 5 4" xfId="7991"/>
    <cellStyle name="20% - Accent4 5 3 5 4 2" xfId="15229"/>
    <cellStyle name="20% - Accent4 5 3 5 5" xfId="10047"/>
    <cellStyle name="20% - Accent4 5 3 6" xfId="2832"/>
    <cellStyle name="20% - Accent4 5 3 6 2" xfId="4146"/>
    <cellStyle name="20% - Accent4 5 3 6 2 2" xfId="11458"/>
    <cellStyle name="20% - Accent4 5 3 6 3" xfId="6411"/>
    <cellStyle name="20% - Accent4 5 3 6 3 2" xfId="13694"/>
    <cellStyle name="20% - Accent4 5 3 6 4" xfId="7990"/>
    <cellStyle name="20% - Accent4 5 3 6 4 2" xfId="15228"/>
    <cellStyle name="20% - Accent4 5 3 6 5" xfId="10509"/>
    <cellStyle name="20% - Accent4 5 3 7" xfId="3520"/>
    <cellStyle name="20% - Accent4 5 3 7 2" xfId="4147"/>
    <cellStyle name="20% - Accent4 5 3 7 2 2" xfId="11459"/>
    <cellStyle name="20% - Accent4 5 3 7 3" xfId="6410"/>
    <cellStyle name="20% - Accent4 5 3 7 3 2" xfId="13693"/>
    <cellStyle name="20% - Accent4 5 3 7 4" xfId="7988"/>
    <cellStyle name="20% - Accent4 5 3 7 4 2" xfId="15226"/>
    <cellStyle name="20% - Accent4 5 3 7 5" xfId="10896"/>
    <cellStyle name="20% - Accent4 5 3 8" xfId="4141"/>
    <cellStyle name="20% - Accent4 5 3 8 2" xfId="11453"/>
    <cellStyle name="20% - Accent4 5 3 9" xfId="6416"/>
    <cellStyle name="20% - Accent4 5 3 9 2" xfId="13699"/>
    <cellStyle name="20% - Accent4 5 4" xfId="834"/>
    <cellStyle name="20% - Accent4 5 4 2" xfId="4148"/>
    <cellStyle name="20% - Accent4 5 4 2 2" xfId="11460"/>
    <cellStyle name="20% - Accent4 5 4 3" xfId="6408"/>
    <cellStyle name="20% - Accent4 5 4 3 2" xfId="13691"/>
    <cellStyle name="20% - Accent4 5 4 4" xfId="7987"/>
    <cellStyle name="20% - Accent4 5 4 4 2" xfId="15225"/>
    <cellStyle name="20% - Accent4 5 4 5" xfId="9487"/>
    <cellStyle name="20% - Accent4 5 5" xfId="1279"/>
    <cellStyle name="20% - Accent4 5 5 2" xfId="4149"/>
    <cellStyle name="20% - Accent4 5 5 2 2" xfId="11461"/>
    <cellStyle name="20% - Accent4 5 5 3" xfId="6407"/>
    <cellStyle name="20% - Accent4 5 5 3 2" xfId="13690"/>
    <cellStyle name="20% - Accent4 5 5 4" xfId="7986"/>
    <cellStyle name="20% - Accent4 5 5 4 2" xfId="15224"/>
    <cellStyle name="20% - Accent4 5 5 5" xfId="9691"/>
    <cellStyle name="20% - Accent4 5 6" xfId="1703"/>
    <cellStyle name="20% - Accent4 5 7" xfId="1947"/>
    <cellStyle name="20% - Accent4 5 8" xfId="2144"/>
    <cellStyle name="20% - Accent4 5 9" xfId="2210"/>
    <cellStyle name="20% - Accent4 6" xfId="480"/>
    <cellStyle name="20% - Accent4 7" xfId="494"/>
    <cellStyle name="20% - Accent4 7 10" xfId="4153"/>
    <cellStyle name="20% - Accent4 7 10 2" xfId="11465"/>
    <cellStyle name="20% - Accent4 7 11" xfId="6347"/>
    <cellStyle name="20% - Accent4 7 11 2" xfId="13631"/>
    <cellStyle name="20% - Accent4 7 12" xfId="7900"/>
    <cellStyle name="20% - Accent4 7 12 2" xfId="15139"/>
    <cellStyle name="20% - Accent4 7 13" xfId="9252"/>
    <cellStyle name="20% - Accent4 7 2" xfId="603"/>
    <cellStyle name="20% - Accent4 7 2 10" xfId="7893"/>
    <cellStyle name="20% - Accent4 7 2 10 2" xfId="15132"/>
    <cellStyle name="20% - Accent4 7 2 11" xfId="9345"/>
    <cellStyle name="20% - Accent4 7 2 2" xfId="976"/>
    <cellStyle name="20% - Accent4 7 2 2 2" xfId="4155"/>
    <cellStyle name="20% - Accent4 7 2 2 2 2" xfId="11467"/>
    <cellStyle name="20% - Accent4 7 2 2 3" xfId="6313"/>
    <cellStyle name="20% - Accent4 7 2 2 3 2" xfId="13597"/>
    <cellStyle name="20% - Accent4 7 2 2 4" xfId="7892"/>
    <cellStyle name="20% - Accent4 7 2 2 4 2" xfId="15131"/>
    <cellStyle name="20% - Accent4 7 2 2 5" xfId="9607"/>
    <cellStyle name="20% - Accent4 7 2 3" xfId="1423"/>
    <cellStyle name="20% - Accent4 7 2 3 2" xfId="4156"/>
    <cellStyle name="20% - Accent4 7 2 3 2 2" xfId="11468"/>
    <cellStyle name="20% - Accent4 7 2 3 3" xfId="6312"/>
    <cellStyle name="20% - Accent4 7 2 3 3 2" xfId="13596"/>
    <cellStyle name="20% - Accent4 7 2 3 4" xfId="7891"/>
    <cellStyle name="20% - Accent4 7 2 3 4 2" xfId="15130"/>
    <cellStyle name="20% - Accent4 7 2 3 5" xfId="9805"/>
    <cellStyle name="20% - Accent4 7 2 4" xfId="2637"/>
    <cellStyle name="20% - Accent4 7 2 4 2" xfId="4157"/>
    <cellStyle name="20% - Accent4 7 2 4 2 2" xfId="11469"/>
    <cellStyle name="20% - Accent4 7 2 4 3" xfId="6311"/>
    <cellStyle name="20% - Accent4 7 2 4 3 2" xfId="13595"/>
    <cellStyle name="20% - Accent4 7 2 4 4" xfId="7890"/>
    <cellStyle name="20% - Accent4 7 2 4 4 2" xfId="15129"/>
    <cellStyle name="20% - Accent4 7 2 4 5" xfId="10330"/>
    <cellStyle name="20% - Accent4 7 2 5" xfId="2464"/>
    <cellStyle name="20% - Accent4 7 2 5 2" xfId="4158"/>
    <cellStyle name="20% - Accent4 7 2 5 2 2" xfId="11470"/>
    <cellStyle name="20% - Accent4 7 2 5 3" xfId="6310"/>
    <cellStyle name="20% - Accent4 7 2 5 3 2" xfId="13594"/>
    <cellStyle name="20% - Accent4 7 2 5 4" xfId="7889"/>
    <cellStyle name="20% - Accent4 7 2 5 4 2" xfId="15128"/>
    <cellStyle name="20% - Accent4 7 2 5 5" xfId="10163"/>
    <cellStyle name="20% - Accent4 7 2 6" xfId="2785"/>
    <cellStyle name="20% - Accent4 7 2 6 2" xfId="4159"/>
    <cellStyle name="20% - Accent4 7 2 6 2 2" xfId="11471"/>
    <cellStyle name="20% - Accent4 7 2 6 3" xfId="6309"/>
    <cellStyle name="20% - Accent4 7 2 6 3 2" xfId="13593"/>
    <cellStyle name="20% - Accent4 7 2 6 4" xfId="7888"/>
    <cellStyle name="20% - Accent4 7 2 6 4 2" xfId="15127"/>
    <cellStyle name="20% - Accent4 7 2 6 5" xfId="10466"/>
    <cellStyle name="20% - Accent4 7 2 7" xfId="3504"/>
    <cellStyle name="20% - Accent4 7 2 7 2" xfId="4160"/>
    <cellStyle name="20% - Accent4 7 2 7 2 2" xfId="11472"/>
    <cellStyle name="20% - Accent4 7 2 7 3" xfId="6308"/>
    <cellStyle name="20% - Accent4 7 2 7 3 2" xfId="13592"/>
    <cellStyle name="20% - Accent4 7 2 7 4" xfId="7887"/>
    <cellStyle name="20% - Accent4 7 2 7 4 2" xfId="15126"/>
    <cellStyle name="20% - Accent4 7 2 7 5" xfId="10882"/>
    <cellStyle name="20% - Accent4 7 2 8" xfId="4154"/>
    <cellStyle name="20% - Accent4 7 2 8 2" xfId="11466"/>
    <cellStyle name="20% - Accent4 7 2 9" xfId="6320"/>
    <cellStyle name="20% - Accent4 7 2 9 2" xfId="13604"/>
    <cellStyle name="20% - Accent4 7 3" xfId="635"/>
    <cellStyle name="20% - Accent4 7 3 10" xfId="7886"/>
    <cellStyle name="20% - Accent4 7 3 10 2" xfId="15125"/>
    <cellStyle name="20% - Accent4 7 3 11" xfId="9375"/>
    <cellStyle name="20% - Accent4 7 3 2" xfId="1008"/>
    <cellStyle name="20% - Accent4 7 3 2 2" xfId="4162"/>
    <cellStyle name="20% - Accent4 7 3 2 2 2" xfId="11474"/>
    <cellStyle name="20% - Accent4 7 3 2 3" xfId="6306"/>
    <cellStyle name="20% - Accent4 7 3 2 3 2" xfId="13590"/>
    <cellStyle name="20% - Accent4 7 3 2 4" xfId="7885"/>
    <cellStyle name="20% - Accent4 7 3 2 4 2" xfId="15124"/>
    <cellStyle name="20% - Accent4 7 3 2 5" xfId="9637"/>
    <cellStyle name="20% - Accent4 7 3 3" xfId="1453"/>
    <cellStyle name="20% - Accent4 7 3 3 2" xfId="4163"/>
    <cellStyle name="20% - Accent4 7 3 3 2 2" xfId="11475"/>
    <cellStyle name="20% - Accent4 7 3 3 3" xfId="6305"/>
    <cellStyle name="20% - Accent4 7 3 3 3 2" xfId="13589"/>
    <cellStyle name="20% - Accent4 7 3 3 4" xfId="7884"/>
    <cellStyle name="20% - Accent4 7 3 3 4 2" xfId="15123"/>
    <cellStyle name="20% - Accent4 7 3 3 5" xfId="9835"/>
    <cellStyle name="20% - Accent4 7 3 4" xfId="2669"/>
    <cellStyle name="20% - Accent4 7 3 4 2" xfId="4164"/>
    <cellStyle name="20% - Accent4 7 3 4 2 2" xfId="11476"/>
    <cellStyle name="20% - Accent4 7 3 4 3" xfId="6304"/>
    <cellStyle name="20% - Accent4 7 3 4 3 2" xfId="13588"/>
    <cellStyle name="20% - Accent4 7 3 4 4" xfId="7883"/>
    <cellStyle name="20% - Accent4 7 3 4 4 2" xfId="15122"/>
    <cellStyle name="20% - Accent4 7 3 4 5" xfId="10362"/>
    <cellStyle name="20% - Accent4 7 3 5" xfId="2892"/>
    <cellStyle name="20% - Accent4 7 3 5 2" xfId="4165"/>
    <cellStyle name="20% - Accent4 7 3 5 2 2" xfId="11477"/>
    <cellStyle name="20% - Accent4 7 3 5 3" xfId="6303"/>
    <cellStyle name="20% - Accent4 7 3 5 3 2" xfId="13587"/>
    <cellStyle name="20% - Accent4 7 3 5 4" xfId="7882"/>
    <cellStyle name="20% - Accent4 7 3 5 4 2" xfId="15121"/>
    <cellStyle name="20% - Accent4 7 3 5 5" xfId="10560"/>
    <cellStyle name="20% - Accent4 7 3 6" xfId="3006"/>
    <cellStyle name="20% - Accent4 7 3 6 2" xfId="4166"/>
    <cellStyle name="20% - Accent4 7 3 6 2 2" xfId="11478"/>
    <cellStyle name="20% - Accent4 7 3 6 3" xfId="6302"/>
    <cellStyle name="20% - Accent4 7 3 6 3 2" xfId="13586"/>
    <cellStyle name="20% - Accent4 7 3 6 4" xfId="7881"/>
    <cellStyle name="20% - Accent4 7 3 6 4 2" xfId="15120"/>
    <cellStyle name="20% - Accent4 7 3 6 5" xfId="10652"/>
    <cellStyle name="20% - Accent4 7 3 7" xfId="3536"/>
    <cellStyle name="20% - Accent4 7 3 7 2" xfId="4167"/>
    <cellStyle name="20% - Accent4 7 3 7 2 2" xfId="11479"/>
    <cellStyle name="20% - Accent4 7 3 7 3" xfId="6301"/>
    <cellStyle name="20% - Accent4 7 3 7 3 2" xfId="13585"/>
    <cellStyle name="20% - Accent4 7 3 7 4" xfId="7880"/>
    <cellStyle name="20% - Accent4 7 3 7 4 2" xfId="15119"/>
    <cellStyle name="20% - Accent4 7 3 7 5" xfId="10912"/>
    <cellStyle name="20% - Accent4 7 3 8" xfId="4161"/>
    <cellStyle name="20% - Accent4 7 3 8 2" xfId="11473"/>
    <cellStyle name="20% - Accent4 7 3 9" xfId="6307"/>
    <cellStyle name="20% - Accent4 7 3 9 2" xfId="13591"/>
    <cellStyle name="20% - Accent4 7 4" xfId="872"/>
    <cellStyle name="20% - Accent4 7 4 2" xfId="4168"/>
    <cellStyle name="20% - Accent4 7 4 2 2" xfId="11480"/>
    <cellStyle name="20% - Accent4 7 4 3" xfId="6300"/>
    <cellStyle name="20% - Accent4 7 4 3 2" xfId="13584"/>
    <cellStyle name="20% - Accent4 7 4 4" xfId="7879"/>
    <cellStyle name="20% - Accent4 7 4 4 2" xfId="15118"/>
    <cellStyle name="20% - Accent4 7 4 5" xfId="9509"/>
    <cellStyle name="20% - Accent4 7 5" xfId="1314"/>
    <cellStyle name="20% - Accent4 7 5 2" xfId="4169"/>
    <cellStyle name="20% - Accent4 7 5 2 2" xfId="11481"/>
    <cellStyle name="20% - Accent4 7 5 3" xfId="6299"/>
    <cellStyle name="20% - Accent4 7 5 3 2" xfId="13583"/>
    <cellStyle name="20% - Accent4 7 5 4" xfId="7878"/>
    <cellStyle name="20% - Accent4 7 5 4 2" xfId="15117"/>
    <cellStyle name="20% - Accent4 7 5 5" xfId="9707"/>
    <cellStyle name="20% - Accent4 7 6" xfId="2523"/>
    <cellStyle name="20% - Accent4 7 6 2" xfId="4170"/>
    <cellStyle name="20% - Accent4 7 6 2 2" xfId="11482"/>
    <cellStyle name="20% - Accent4 7 6 3" xfId="6298"/>
    <cellStyle name="20% - Accent4 7 6 3 2" xfId="13582"/>
    <cellStyle name="20% - Accent4 7 6 4" xfId="7877"/>
    <cellStyle name="20% - Accent4 7 6 4 2" xfId="15116"/>
    <cellStyle name="20% - Accent4 7 6 5" xfId="10218"/>
    <cellStyle name="20% - Accent4 7 7" xfId="2441"/>
    <cellStyle name="20% - Accent4 7 7 2" xfId="4171"/>
    <cellStyle name="20% - Accent4 7 7 2 2" xfId="11483"/>
    <cellStyle name="20% - Accent4 7 7 3" xfId="6297"/>
    <cellStyle name="20% - Accent4 7 7 3 2" xfId="13581"/>
    <cellStyle name="20% - Accent4 7 7 4" xfId="7876"/>
    <cellStyle name="20% - Accent4 7 7 4 2" xfId="15115"/>
    <cellStyle name="20% - Accent4 7 7 5" xfId="10146"/>
    <cellStyle name="20% - Accent4 7 8" xfId="2790"/>
    <cellStyle name="20% - Accent4 7 8 2" xfId="4172"/>
    <cellStyle name="20% - Accent4 7 8 2 2" xfId="11484"/>
    <cellStyle name="20% - Accent4 7 8 3" xfId="6296"/>
    <cellStyle name="20% - Accent4 7 8 3 2" xfId="13580"/>
    <cellStyle name="20% - Accent4 7 8 4" xfId="7875"/>
    <cellStyle name="20% - Accent4 7 8 4 2" xfId="15114"/>
    <cellStyle name="20% - Accent4 7 8 5" xfId="10470"/>
    <cellStyle name="20% - Accent4 7 9" xfId="3399"/>
    <cellStyle name="20% - Accent4 7 9 2" xfId="4173"/>
    <cellStyle name="20% - Accent4 7 9 2 2" xfId="11485"/>
    <cellStyle name="20% - Accent4 7 9 3" xfId="6295"/>
    <cellStyle name="20% - Accent4 7 9 3 2" xfId="13579"/>
    <cellStyle name="20% - Accent4 7 9 4" xfId="7874"/>
    <cellStyle name="20% - Accent4 7 9 4 2" xfId="15113"/>
    <cellStyle name="20% - Accent4 7 9 5" xfId="10784"/>
    <cellStyle name="20% - Accent4 8" xfId="512"/>
    <cellStyle name="20% - Accent4 8 10" xfId="7873"/>
    <cellStyle name="20% - Accent4 8 10 2" xfId="15112"/>
    <cellStyle name="20% - Accent4 8 11" xfId="9264"/>
    <cellStyle name="20% - Accent4 8 2" xfId="888"/>
    <cellStyle name="20% - Accent4 8 2 2" xfId="4175"/>
    <cellStyle name="20% - Accent4 8 2 2 2" xfId="11487"/>
    <cellStyle name="20% - Accent4 8 2 3" xfId="6293"/>
    <cellStyle name="20% - Accent4 8 2 3 2" xfId="13577"/>
    <cellStyle name="20% - Accent4 8 2 4" xfId="7872"/>
    <cellStyle name="20% - Accent4 8 2 4 2" xfId="15111"/>
    <cellStyle name="20% - Accent4 8 2 5" xfId="9524"/>
    <cellStyle name="20% - Accent4 8 3" xfId="1330"/>
    <cellStyle name="20% - Accent4 8 3 2" xfId="4176"/>
    <cellStyle name="20% - Accent4 8 3 2 2" xfId="11488"/>
    <cellStyle name="20% - Accent4 8 3 3" xfId="6292"/>
    <cellStyle name="20% - Accent4 8 3 3 2" xfId="13576"/>
    <cellStyle name="20% - Accent4 8 3 4" xfId="7871"/>
    <cellStyle name="20% - Accent4 8 3 4 2" xfId="15110"/>
    <cellStyle name="20% - Accent4 8 3 5" xfId="9720"/>
    <cellStyle name="20% - Accent4 8 4" xfId="2542"/>
    <cellStyle name="20% - Accent4 8 4 2" xfId="4177"/>
    <cellStyle name="20% - Accent4 8 4 2 2" xfId="11489"/>
    <cellStyle name="20% - Accent4 8 4 3" xfId="6291"/>
    <cellStyle name="20% - Accent4 8 4 3 2" xfId="13575"/>
    <cellStyle name="20% - Accent4 8 4 4" xfId="7870"/>
    <cellStyle name="20% - Accent4 8 4 4 2" xfId="15109"/>
    <cellStyle name="20% - Accent4 8 4 5" xfId="10237"/>
    <cellStyle name="20% - Accent4 8 5" xfId="2386"/>
    <cellStyle name="20% - Accent4 8 5 2" xfId="4178"/>
    <cellStyle name="20% - Accent4 8 5 2 2" xfId="11490"/>
    <cellStyle name="20% - Accent4 8 5 3" xfId="6290"/>
    <cellStyle name="20% - Accent4 8 5 3 2" xfId="13574"/>
    <cellStyle name="20% - Accent4 8 5 4" xfId="7869"/>
    <cellStyle name="20% - Accent4 8 5 4 2" xfId="15108"/>
    <cellStyle name="20% - Accent4 8 5 5" xfId="10103"/>
    <cellStyle name="20% - Accent4 8 6" xfId="2742"/>
    <cellStyle name="20% - Accent4 8 6 2" xfId="4179"/>
    <cellStyle name="20% - Accent4 8 6 2 2" xfId="11491"/>
    <cellStyle name="20% - Accent4 8 6 3" xfId="6289"/>
    <cellStyle name="20% - Accent4 8 6 3 2" xfId="13573"/>
    <cellStyle name="20% - Accent4 8 6 4" xfId="7867"/>
    <cellStyle name="20% - Accent4 8 6 4 2" xfId="15107"/>
    <cellStyle name="20% - Accent4 8 6 5" xfId="10427"/>
    <cellStyle name="20% - Accent4 8 7" xfId="3415"/>
    <cellStyle name="20% - Accent4 8 7 2" xfId="4180"/>
    <cellStyle name="20% - Accent4 8 7 2 2" xfId="11492"/>
    <cellStyle name="20% - Accent4 8 7 3" xfId="6288"/>
    <cellStyle name="20% - Accent4 8 7 3 2" xfId="13572"/>
    <cellStyle name="20% - Accent4 8 7 4" xfId="7866"/>
    <cellStyle name="20% - Accent4 8 7 4 2" xfId="15106"/>
    <cellStyle name="20% - Accent4 8 7 5" xfId="10797"/>
    <cellStyle name="20% - Accent4 8 8" xfId="4174"/>
    <cellStyle name="20% - Accent4 8 8 2" xfId="11486"/>
    <cellStyle name="20% - Accent4 8 9" xfId="6294"/>
    <cellStyle name="20% - Accent4 8 9 2" xfId="13578"/>
    <cellStyle name="20% - Accent4 9" xfId="573"/>
    <cellStyle name="20% - Accent4 9 10" xfId="7865"/>
    <cellStyle name="20% - Accent4 9 10 2" xfId="15105"/>
    <cellStyle name="20% - Accent4 9 11" xfId="9315"/>
    <cellStyle name="20% - Accent4 9 2" xfId="946"/>
    <cellStyle name="20% - Accent4 9 2 2" xfId="4182"/>
    <cellStyle name="20% - Accent4 9 2 2 2" xfId="11494"/>
    <cellStyle name="20% - Accent4 9 2 3" xfId="6286"/>
    <cellStyle name="20% - Accent4 9 2 3 2" xfId="13570"/>
    <cellStyle name="20% - Accent4 9 2 4" xfId="7864"/>
    <cellStyle name="20% - Accent4 9 2 4 2" xfId="15104"/>
    <cellStyle name="20% - Accent4 9 2 5" xfId="9577"/>
    <cellStyle name="20% - Accent4 9 3" xfId="1391"/>
    <cellStyle name="20% - Accent4 9 3 2" xfId="4183"/>
    <cellStyle name="20% - Accent4 9 3 2 2" xfId="11495"/>
    <cellStyle name="20% - Accent4 9 3 3" xfId="6285"/>
    <cellStyle name="20% - Accent4 9 3 3 2" xfId="13569"/>
    <cellStyle name="20% - Accent4 9 3 4" xfId="7863"/>
    <cellStyle name="20% - Accent4 9 3 4 2" xfId="15103"/>
    <cellStyle name="20% - Accent4 9 3 5" xfId="9773"/>
    <cellStyle name="20% - Accent4 9 4" xfId="2605"/>
    <cellStyle name="20% - Accent4 9 4 2" xfId="4184"/>
    <cellStyle name="20% - Accent4 9 4 2 2" xfId="11496"/>
    <cellStyle name="20% - Accent4 9 4 3" xfId="6284"/>
    <cellStyle name="20% - Accent4 9 4 3 2" xfId="13568"/>
    <cellStyle name="20% - Accent4 9 4 4" xfId="7862"/>
    <cellStyle name="20% - Accent4 9 4 4 2" xfId="15102"/>
    <cellStyle name="20% - Accent4 9 4 5" xfId="10298"/>
    <cellStyle name="20% - Accent4 9 5" xfId="2356"/>
    <cellStyle name="20% - Accent4 9 5 2" xfId="4185"/>
    <cellStyle name="20% - Accent4 9 5 2 2" xfId="11497"/>
    <cellStyle name="20% - Accent4 9 5 3" xfId="6283"/>
    <cellStyle name="20% - Accent4 9 5 3 2" xfId="13567"/>
    <cellStyle name="20% - Accent4 9 5 4" xfId="7853"/>
    <cellStyle name="20% - Accent4 9 5 4 2" xfId="15093"/>
    <cellStyle name="20% - Accent4 9 5 5" xfId="10075"/>
    <cellStyle name="20% - Accent4 9 6" xfId="2876"/>
    <cellStyle name="20% - Accent4 9 6 2" xfId="4186"/>
    <cellStyle name="20% - Accent4 9 6 2 2" xfId="11498"/>
    <cellStyle name="20% - Accent4 9 6 3" xfId="6282"/>
    <cellStyle name="20% - Accent4 9 6 3 2" xfId="13566"/>
    <cellStyle name="20% - Accent4 9 6 4" xfId="7844"/>
    <cellStyle name="20% - Accent4 9 6 4 2" xfId="15084"/>
    <cellStyle name="20% - Accent4 9 6 5" xfId="10545"/>
    <cellStyle name="20% - Accent4 9 7" xfId="3472"/>
    <cellStyle name="20% - Accent4 9 7 2" xfId="4187"/>
    <cellStyle name="20% - Accent4 9 7 2 2" xfId="11499"/>
    <cellStyle name="20% - Accent4 9 7 3" xfId="6274"/>
    <cellStyle name="20% - Accent4 9 7 3 2" xfId="13558"/>
    <cellStyle name="20% - Accent4 9 7 4" xfId="7835"/>
    <cellStyle name="20% - Accent4 9 7 4 2" xfId="15075"/>
    <cellStyle name="20% - Accent4 9 7 5" xfId="10850"/>
    <cellStyle name="20% - Accent4 9 8" xfId="4181"/>
    <cellStyle name="20% - Accent4 9 8 2" xfId="11493"/>
    <cellStyle name="20% - Accent4 9 9" xfId="6287"/>
    <cellStyle name="20% - Accent4 9 9 2" xfId="13571"/>
    <cellStyle name="20% - Accent5" xfId="26" builtinId="46" customBuiltin="1"/>
    <cellStyle name="20% - Accent5 10" xfId="664"/>
    <cellStyle name="20% - Accent5 10 10" xfId="7819"/>
    <cellStyle name="20% - Accent5 10 10 2" xfId="15059"/>
    <cellStyle name="20% - Accent5 10 11" xfId="9404"/>
    <cellStyle name="20% - Accent5 10 2" xfId="1034"/>
    <cellStyle name="20% - Accent5 10 2 2" xfId="4190"/>
    <cellStyle name="20% - Accent5 10 2 2 2" xfId="11502"/>
    <cellStyle name="20% - Accent5 10 2 3" xfId="6250"/>
    <cellStyle name="20% - Accent5 10 2 3 2" xfId="13534"/>
    <cellStyle name="20% - Accent5 10 2 4" xfId="7818"/>
    <cellStyle name="20% - Accent5 10 2 4 2" xfId="15058"/>
    <cellStyle name="20% - Accent5 10 2 5" xfId="9663"/>
    <cellStyle name="20% - Accent5 10 3" xfId="1482"/>
    <cellStyle name="20% - Accent5 10 3 2" xfId="4191"/>
    <cellStyle name="20% - Accent5 10 3 2 2" xfId="11503"/>
    <cellStyle name="20% - Accent5 10 3 3" xfId="6243"/>
    <cellStyle name="20% - Accent5 10 3 3 2" xfId="13527"/>
    <cellStyle name="20% - Accent5 10 3 4" xfId="7817"/>
    <cellStyle name="20% - Accent5 10 3 4 2" xfId="15057"/>
    <cellStyle name="20% - Accent5 10 3 5" xfId="9864"/>
    <cellStyle name="20% - Accent5 10 4" xfId="2698"/>
    <cellStyle name="20% - Accent5 10 4 2" xfId="4192"/>
    <cellStyle name="20% - Accent5 10 4 2 2" xfId="11504"/>
    <cellStyle name="20% - Accent5 10 4 3" xfId="6242"/>
    <cellStyle name="20% - Accent5 10 4 3 2" xfId="13526"/>
    <cellStyle name="20% - Accent5 10 4 4" xfId="7816"/>
    <cellStyle name="20% - Accent5 10 4 4 2" xfId="15056"/>
    <cellStyle name="20% - Accent5 10 4 5" xfId="10391"/>
    <cellStyle name="20% - Accent5 10 5" xfId="2921"/>
    <cellStyle name="20% - Accent5 10 5 2" xfId="4193"/>
    <cellStyle name="20% - Accent5 10 5 2 2" xfId="11505"/>
    <cellStyle name="20% - Accent5 10 5 3" xfId="6241"/>
    <cellStyle name="20% - Accent5 10 5 3 2" xfId="13525"/>
    <cellStyle name="20% - Accent5 10 5 4" xfId="7815"/>
    <cellStyle name="20% - Accent5 10 5 4 2" xfId="15055"/>
    <cellStyle name="20% - Accent5 10 5 5" xfId="10589"/>
    <cellStyle name="20% - Accent5 10 6" xfId="3035"/>
    <cellStyle name="20% - Accent5 10 6 2" xfId="4194"/>
    <cellStyle name="20% - Accent5 10 6 2 2" xfId="11506"/>
    <cellStyle name="20% - Accent5 10 6 3" xfId="6240"/>
    <cellStyle name="20% - Accent5 10 6 3 2" xfId="13524"/>
    <cellStyle name="20% - Accent5 10 6 4" xfId="7811"/>
    <cellStyle name="20% - Accent5 10 6 4 2" xfId="15051"/>
    <cellStyle name="20% - Accent5 10 6 5" xfId="10681"/>
    <cellStyle name="20% - Accent5 10 7" xfId="3565"/>
    <cellStyle name="20% - Accent5 10 7 2" xfId="4195"/>
    <cellStyle name="20% - Accent5 10 7 2 2" xfId="11507"/>
    <cellStyle name="20% - Accent5 10 7 3" xfId="6239"/>
    <cellStyle name="20% - Accent5 10 7 3 2" xfId="13523"/>
    <cellStyle name="20% - Accent5 10 7 4" xfId="7810"/>
    <cellStyle name="20% - Accent5 10 7 4 2" xfId="15050"/>
    <cellStyle name="20% - Accent5 10 7 5" xfId="10941"/>
    <cellStyle name="20% - Accent5 10 8" xfId="4189"/>
    <cellStyle name="20% - Accent5 10 8 2" xfId="11501"/>
    <cellStyle name="20% - Accent5 10 9" xfId="6258"/>
    <cellStyle name="20% - Accent5 10 9 2" xfId="13542"/>
    <cellStyle name="20% - Accent5 11" xfId="674"/>
    <cellStyle name="20% - Accent5 11 10" xfId="7809"/>
    <cellStyle name="20% - Accent5 11 10 2" xfId="15049"/>
    <cellStyle name="20% - Accent5 11 11" xfId="9414"/>
    <cellStyle name="20% - Accent5 11 2" xfId="1044"/>
    <cellStyle name="20% - Accent5 11 2 2" xfId="4197"/>
    <cellStyle name="20% - Accent5 11 2 2 2" xfId="11509"/>
    <cellStyle name="20% - Accent5 11 2 3" xfId="6234"/>
    <cellStyle name="20% - Accent5 11 2 3 2" xfId="13518"/>
    <cellStyle name="20% - Accent5 11 2 4" xfId="7808"/>
    <cellStyle name="20% - Accent5 11 2 4 2" xfId="15048"/>
    <cellStyle name="20% - Accent5 11 2 5" xfId="9673"/>
    <cellStyle name="20% - Accent5 11 3" xfId="1492"/>
    <cellStyle name="20% - Accent5 11 3 2" xfId="4198"/>
    <cellStyle name="20% - Accent5 11 3 2 2" xfId="11510"/>
    <cellStyle name="20% - Accent5 11 3 3" xfId="6233"/>
    <cellStyle name="20% - Accent5 11 3 3 2" xfId="13517"/>
    <cellStyle name="20% - Accent5 11 3 4" xfId="7807"/>
    <cellStyle name="20% - Accent5 11 3 4 2" xfId="15047"/>
    <cellStyle name="20% - Accent5 11 3 5" xfId="9874"/>
    <cellStyle name="20% - Accent5 11 4" xfId="2708"/>
    <cellStyle name="20% - Accent5 11 4 2" xfId="4199"/>
    <cellStyle name="20% - Accent5 11 4 2 2" xfId="11511"/>
    <cellStyle name="20% - Accent5 11 4 3" xfId="6232"/>
    <cellStyle name="20% - Accent5 11 4 3 2" xfId="13516"/>
    <cellStyle name="20% - Accent5 11 4 4" xfId="7806"/>
    <cellStyle name="20% - Accent5 11 4 4 2" xfId="15046"/>
    <cellStyle name="20% - Accent5 11 4 5" xfId="10401"/>
    <cellStyle name="20% - Accent5 11 5" xfId="2931"/>
    <cellStyle name="20% - Accent5 11 5 2" xfId="4200"/>
    <cellStyle name="20% - Accent5 11 5 2 2" xfId="11512"/>
    <cellStyle name="20% - Accent5 11 5 3" xfId="6231"/>
    <cellStyle name="20% - Accent5 11 5 3 2" xfId="13515"/>
    <cellStyle name="20% - Accent5 11 5 4" xfId="7805"/>
    <cellStyle name="20% - Accent5 11 5 4 2" xfId="15045"/>
    <cellStyle name="20% - Accent5 11 5 5" xfId="10599"/>
    <cellStyle name="20% - Accent5 11 6" xfId="3045"/>
    <cellStyle name="20% - Accent5 11 6 2" xfId="4201"/>
    <cellStyle name="20% - Accent5 11 6 2 2" xfId="11513"/>
    <cellStyle name="20% - Accent5 11 6 3" xfId="6230"/>
    <cellStyle name="20% - Accent5 11 6 3 2" xfId="13514"/>
    <cellStyle name="20% - Accent5 11 6 4" xfId="7804"/>
    <cellStyle name="20% - Accent5 11 6 4 2" xfId="15044"/>
    <cellStyle name="20% - Accent5 11 6 5" xfId="10691"/>
    <cellStyle name="20% - Accent5 11 7" xfId="3575"/>
    <cellStyle name="20% - Accent5 11 7 2" xfId="4202"/>
    <cellStyle name="20% - Accent5 11 7 2 2" xfId="11514"/>
    <cellStyle name="20% - Accent5 11 7 3" xfId="6229"/>
    <cellStyle name="20% - Accent5 11 7 3 2" xfId="13513"/>
    <cellStyle name="20% - Accent5 11 7 4" xfId="7803"/>
    <cellStyle name="20% - Accent5 11 7 4 2" xfId="15043"/>
    <cellStyle name="20% - Accent5 11 7 5" xfId="10951"/>
    <cellStyle name="20% - Accent5 11 8" xfId="4196"/>
    <cellStyle name="20% - Accent5 11 8 2" xfId="11508"/>
    <cellStyle name="20% - Accent5 11 9" xfId="6235"/>
    <cellStyle name="20% - Accent5 11 9 2" xfId="13519"/>
    <cellStyle name="20% - Accent5 12" xfId="682"/>
    <cellStyle name="20% - Accent5 12 10" xfId="7802"/>
    <cellStyle name="20% - Accent5 12 10 2" xfId="15042"/>
    <cellStyle name="20% - Accent5 12 11" xfId="9422"/>
    <cellStyle name="20% - Accent5 12 2" xfId="1052"/>
    <cellStyle name="20% - Accent5 12 2 2" xfId="4204"/>
    <cellStyle name="20% - Accent5 12 2 2 2" xfId="11516"/>
    <cellStyle name="20% - Accent5 12 2 3" xfId="6227"/>
    <cellStyle name="20% - Accent5 12 2 3 2" xfId="13511"/>
    <cellStyle name="20% - Accent5 12 2 4" xfId="7800"/>
    <cellStyle name="20% - Accent5 12 2 4 2" xfId="15041"/>
    <cellStyle name="20% - Accent5 12 2 5" xfId="9681"/>
    <cellStyle name="20% - Accent5 12 3" xfId="1500"/>
    <cellStyle name="20% - Accent5 12 3 2" xfId="4205"/>
    <cellStyle name="20% - Accent5 12 3 2 2" xfId="11517"/>
    <cellStyle name="20% - Accent5 12 3 3" xfId="6226"/>
    <cellStyle name="20% - Accent5 12 3 3 2" xfId="13510"/>
    <cellStyle name="20% - Accent5 12 3 4" xfId="7799"/>
    <cellStyle name="20% - Accent5 12 3 4 2" xfId="15040"/>
    <cellStyle name="20% - Accent5 12 3 5" xfId="9882"/>
    <cellStyle name="20% - Accent5 12 4" xfId="2716"/>
    <cellStyle name="20% - Accent5 12 4 2" xfId="4206"/>
    <cellStyle name="20% - Accent5 12 4 2 2" xfId="11518"/>
    <cellStyle name="20% - Accent5 12 4 3" xfId="6224"/>
    <cellStyle name="20% - Accent5 12 4 3 2" xfId="13509"/>
    <cellStyle name="20% - Accent5 12 4 4" xfId="7798"/>
    <cellStyle name="20% - Accent5 12 4 4 2" xfId="15039"/>
    <cellStyle name="20% - Accent5 12 4 5" xfId="10409"/>
    <cellStyle name="20% - Accent5 12 5" xfId="2939"/>
    <cellStyle name="20% - Accent5 12 5 2" xfId="4207"/>
    <cellStyle name="20% - Accent5 12 5 2 2" xfId="11519"/>
    <cellStyle name="20% - Accent5 12 5 3" xfId="6223"/>
    <cellStyle name="20% - Accent5 12 5 3 2" xfId="13508"/>
    <cellStyle name="20% - Accent5 12 5 4" xfId="7797"/>
    <cellStyle name="20% - Accent5 12 5 4 2" xfId="15038"/>
    <cellStyle name="20% - Accent5 12 5 5" xfId="10607"/>
    <cellStyle name="20% - Accent5 12 6" xfId="3053"/>
    <cellStyle name="20% - Accent5 12 6 2" xfId="4208"/>
    <cellStyle name="20% - Accent5 12 6 2 2" xfId="11520"/>
    <cellStyle name="20% - Accent5 12 6 3" xfId="6222"/>
    <cellStyle name="20% - Accent5 12 6 3 2" xfId="13507"/>
    <cellStyle name="20% - Accent5 12 6 4" xfId="7796"/>
    <cellStyle name="20% - Accent5 12 6 4 2" xfId="15037"/>
    <cellStyle name="20% - Accent5 12 6 5" xfId="10699"/>
    <cellStyle name="20% - Accent5 12 7" xfId="3583"/>
    <cellStyle name="20% - Accent5 12 7 2" xfId="4209"/>
    <cellStyle name="20% - Accent5 12 7 2 2" xfId="11521"/>
    <cellStyle name="20% - Accent5 12 7 3" xfId="6221"/>
    <cellStyle name="20% - Accent5 12 7 3 2" xfId="13506"/>
    <cellStyle name="20% - Accent5 12 7 4" xfId="7795"/>
    <cellStyle name="20% - Accent5 12 7 4 2" xfId="15036"/>
    <cellStyle name="20% - Accent5 12 7 5" xfId="10959"/>
    <cellStyle name="20% - Accent5 12 8" xfId="4203"/>
    <cellStyle name="20% - Accent5 12 8 2" xfId="11515"/>
    <cellStyle name="20% - Accent5 12 9" xfId="6228"/>
    <cellStyle name="20% - Accent5 12 9 2" xfId="13512"/>
    <cellStyle name="20% - Accent5 13" xfId="706"/>
    <cellStyle name="20% - Accent5 13 2" xfId="4210"/>
    <cellStyle name="20% - Accent5 13 2 2" xfId="11522"/>
    <cellStyle name="20% - Accent5 13 3" xfId="6220"/>
    <cellStyle name="20% - Accent5 13 3 2" xfId="13505"/>
    <cellStyle name="20% - Accent5 13 4" xfId="7794"/>
    <cellStyle name="20% - Accent5 13 4 2" xfId="15035"/>
    <cellStyle name="20% - Accent5 13 5" xfId="9440"/>
    <cellStyle name="20% - Accent5 14" xfId="861"/>
    <cellStyle name="20% - Accent5 14 2" xfId="4211"/>
    <cellStyle name="20% - Accent5 14 2 2" xfId="11523"/>
    <cellStyle name="20% - Accent5 14 3" xfId="6219"/>
    <cellStyle name="20% - Accent5 14 3 2" xfId="13504"/>
    <cellStyle name="20% - Accent5 14 4" xfId="7793"/>
    <cellStyle name="20% - Accent5 14 4 2" xfId="15034"/>
    <cellStyle name="20% - Accent5 14 5" xfId="9500"/>
    <cellStyle name="20% - Accent5 15" xfId="698"/>
    <cellStyle name="20% - Accent5 16" xfId="1558"/>
    <cellStyle name="20% - Accent5 17" xfId="1524"/>
    <cellStyle name="20% - Accent5 18" xfId="688"/>
    <cellStyle name="20% - Accent5 19" xfId="1588"/>
    <cellStyle name="20% - Accent5 2" xfId="312"/>
    <cellStyle name="20% - Accent5 2 2" xfId="1706"/>
    <cellStyle name="20% - Accent5 2 3" xfId="1707"/>
    <cellStyle name="20% - Accent5 20" xfId="1629"/>
    <cellStyle name="20% - Accent5 21" xfId="1704"/>
    <cellStyle name="20% - Accent5 21 2" xfId="4217"/>
    <cellStyle name="20% - Accent5 21 2 2" xfId="11529"/>
    <cellStyle name="20% - Accent5 21 3" xfId="6217"/>
    <cellStyle name="20% - Accent5 21 3 2" xfId="13503"/>
    <cellStyle name="20% - Accent5 21 4" xfId="7791"/>
    <cellStyle name="20% - Accent5 21 4 2" xfId="15033"/>
    <cellStyle name="20% - Accent5 21 5" xfId="9894"/>
    <cellStyle name="20% - Accent5 22" xfId="1944"/>
    <cellStyle name="20% - Accent5 22 2" xfId="4218"/>
    <cellStyle name="20% - Accent5 22 2 2" xfId="11530"/>
    <cellStyle name="20% - Accent5 22 3" xfId="6216"/>
    <cellStyle name="20% - Accent5 22 3 2" xfId="13502"/>
    <cellStyle name="20% - Accent5 22 4" xfId="7789"/>
    <cellStyle name="20% - Accent5 22 4 2" xfId="15032"/>
    <cellStyle name="20% - Accent5 22 5" xfId="9930"/>
    <cellStyle name="20% - Accent5 23" xfId="2143"/>
    <cellStyle name="20% - Accent5 23 2" xfId="4219"/>
    <cellStyle name="20% - Accent5 23 2 2" xfId="11531"/>
    <cellStyle name="20% - Accent5 23 3" xfId="6215"/>
    <cellStyle name="20% - Accent5 23 3 2" xfId="13501"/>
    <cellStyle name="20% - Accent5 23 4" xfId="7788"/>
    <cellStyle name="20% - Accent5 23 4 2" xfId="15031"/>
    <cellStyle name="20% - Accent5 23 5" xfId="9963"/>
    <cellStyle name="20% - Accent5 24" xfId="2209"/>
    <cellStyle name="20% - Accent5 24 2" xfId="4220"/>
    <cellStyle name="20% - Accent5 24 2 2" xfId="11532"/>
    <cellStyle name="20% - Accent5 24 3" xfId="6213"/>
    <cellStyle name="20% - Accent5 24 3 2" xfId="13500"/>
    <cellStyle name="20% - Accent5 24 4" xfId="7787"/>
    <cellStyle name="20% - Accent5 24 4 2" xfId="15030"/>
    <cellStyle name="20% - Accent5 24 5" xfId="9983"/>
    <cellStyle name="20% - Accent5 25" xfId="2313"/>
    <cellStyle name="20% - Accent5 25 2" xfId="4221"/>
    <cellStyle name="20% - Accent5 25 2 2" xfId="11533"/>
    <cellStyle name="20% - Accent5 25 3" xfId="6212"/>
    <cellStyle name="20% - Accent5 25 3 2" xfId="13499"/>
    <cellStyle name="20% - Accent5 25 4" xfId="7786"/>
    <cellStyle name="20% - Accent5 25 4 2" xfId="15029"/>
    <cellStyle name="20% - Accent5 25 5" xfId="10033"/>
    <cellStyle name="20% - Accent5 26" xfId="2821"/>
    <cellStyle name="20% - Accent5 26 2" xfId="4222"/>
    <cellStyle name="20% - Accent5 26 2 2" xfId="11534"/>
    <cellStyle name="20% - Accent5 26 3" xfId="6211"/>
    <cellStyle name="20% - Accent5 26 3 2" xfId="13498"/>
    <cellStyle name="20% - Accent5 26 4" xfId="7785"/>
    <cellStyle name="20% - Accent5 26 4 2" xfId="15028"/>
    <cellStyle name="20% - Accent5 26 5" xfId="10499"/>
    <cellStyle name="20% - Accent5 27" xfId="2979"/>
    <cellStyle name="20% - Accent5 27 2" xfId="4223"/>
    <cellStyle name="20% - Accent5 27 2 2" xfId="11535"/>
    <cellStyle name="20% - Accent5 27 3" xfId="6210"/>
    <cellStyle name="20% - Accent5 27 3 2" xfId="13497"/>
    <cellStyle name="20% - Accent5 27 4" xfId="7784"/>
    <cellStyle name="20% - Accent5 27 4 2" xfId="15027"/>
    <cellStyle name="20% - Accent5 27 5" xfId="10634"/>
    <cellStyle name="20% - Accent5 28" xfId="3321"/>
    <cellStyle name="20% - Accent5 28 2" xfId="4224"/>
    <cellStyle name="20% - Accent5 28 2 2" xfId="11536"/>
    <cellStyle name="20% - Accent5 28 3" xfId="6209"/>
    <cellStyle name="20% - Accent5 28 3 2" xfId="13496"/>
    <cellStyle name="20% - Accent5 28 4" xfId="7783"/>
    <cellStyle name="20% - Accent5 28 4 2" xfId="15026"/>
    <cellStyle name="20% - Accent5 28 5" xfId="10739"/>
    <cellStyle name="20% - Accent5 29" xfId="4188"/>
    <cellStyle name="20% - Accent5 29 2" xfId="11500"/>
    <cellStyle name="20% - Accent5 3" xfId="313"/>
    <cellStyle name="20% - Accent5 3 2" xfId="1709"/>
    <cellStyle name="20% - Accent5 3 3" xfId="1710"/>
    <cellStyle name="20% - Accent5 30" xfId="6266"/>
    <cellStyle name="20% - Accent5 30 2" xfId="13550"/>
    <cellStyle name="20% - Accent5 31" xfId="7826"/>
    <cellStyle name="20% - Accent5 31 2" xfId="15066"/>
    <cellStyle name="20% - Accent5 32" xfId="9170"/>
    <cellStyle name="20% - Accent5 4" xfId="405"/>
    <cellStyle name="20% - Accent5 4 10" xfId="2423"/>
    <cellStyle name="20% - Accent5 4 10 2" xfId="4229"/>
    <cellStyle name="20% - Accent5 4 10 2 2" xfId="11541"/>
    <cellStyle name="20% - Accent5 4 10 3" xfId="6207"/>
    <cellStyle name="20% - Accent5 4 10 3 2" xfId="13494"/>
    <cellStyle name="20% - Accent5 4 10 4" xfId="7781"/>
    <cellStyle name="20% - Accent5 4 10 4 2" xfId="15024"/>
    <cellStyle name="20% - Accent5 4 10 5" xfId="10131"/>
    <cellStyle name="20% - Accent5 4 11" xfId="2582"/>
    <cellStyle name="20% - Accent5 4 11 2" xfId="4230"/>
    <cellStyle name="20% - Accent5 4 11 2 2" xfId="11542"/>
    <cellStyle name="20% - Accent5 4 11 3" xfId="6206"/>
    <cellStyle name="20% - Accent5 4 11 3 2" xfId="13493"/>
    <cellStyle name="20% - Accent5 4 11 4" xfId="7780"/>
    <cellStyle name="20% - Accent5 4 11 4 2" xfId="15023"/>
    <cellStyle name="20% - Accent5 4 11 5" xfId="10277"/>
    <cellStyle name="20% - Accent5 4 12" xfId="2367"/>
    <cellStyle name="20% - Accent5 4 12 2" xfId="4231"/>
    <cellStyle name="20% - Accent5 4 12 2 2" xfId="11543"/>
    <cellStyle name="20% - Accent5 4 12 3" xfId="6205"/>
    <cellStyle name="20% - Accent5 4 12 3 2" xfId="13492"/>
    <cellStyle name="20% - Accent5 4 12 4" xfId="7779"/>
    <cellStyle name="20% - Accent5 4 12 4 2" xfId="15022"/>
    <cellStyle name="20% - Accent5 4 12 5" xfId="10084"/>
    <cellStyle name="20% - Accent5 4 13" xfId="3356"/>
    <cellStyle name="20% - Accent5 4 13 2" xfId="4232"/>
    <cellStyle name="20% - Accent5 4 13 2 2" xfId="11544"/>
    <cellStyle name="20% - Accent5 4 13 3" xfId="6204"/>
    <cellStyle name="20% - Accent5 4 13 3 2" xfId="13491"/>
    <cellStyle name="20% - Accent5 4 13 4" xfId="7778"/>
    <cellStyle name="20% - Accent5 4 13 4 2" xfId="15021"/>
    <cellStyle name="20% - Accent5 4 13 5" xfId="10750"/>
    <cellStyle name="20% - Accent5 4 14" xfId="4228"/>
    <cellStyle name="20% - Accent5 4 14 2" xfId="11540"/>
    <cellStyle name="20% - Accent5 4 15" xfId="6208"/>
    <cellStyle name="20% - Accent5 4 15 2" xfId="13495"/>
    <cellStyle name="20% - Accent5 4 16" xfId="7782"/>
    <cellStyle name="20% - Accent5 4 16 2" xfId="15025"/>
    <cellStyle name="20% - Accent5 4 17" xfId="9218"/>
    <cellStyle name="20% - Accent5 4 2" xfId="560"/>
    <cellStyle name="20% - Accent5 4 2 10" xfId="2870"/>
    <cellStyle name="20% - Accent5 4 2 10 2" xfId="4234"/>
    <cellStyle name="20% - Accent5 4 2 10 2 2" xfId="11546"/>
    <cellStyle name="20% - Accent5 4 2 10 3" xfId="6202"/>
    <cellStyle name="20% - Accent5 4 2 10 3 2" xfId="13489"/>
    <cellStyle name="20% - Accent5 4 2 10 4" xfId="7776"/>
    <cellStyle name="20% - Accent5 4 2 10 4 2" xfId="15019"/>
    <cellStyle name="20% - Accent5 4 2 10 5" xfId="10542"/>
    <cellStyle name="20% - Accent5 4 2 11" xfId="3458"/>
    <cellStyle name="20% - Accent5 4 2 11 2" xfId="4235"/>
    <cellStyle name="20% - Accent5 4 2 11 2 2" xfId="11547"/>
    <cellStyle name="20% - Accent5 4 2 11 3" xfId="6201"/>
    <cellStyle name="20% - Accent5 4 2 11 3 2" xfId="13488"/>
    <cellStyle name="20% - Accent5 4 2 11 4" xfId="7775"/>
    <cellStyle name="20% - Accent5 4 2 11 4 2" xfId="15018"/>
    <cellStyle name="20% - Accent5 4 2 11 5" xfId="10836"/>
    <cellStyle name="20% - Accent5 4 2 12" xfId="4233"/>
    <cellStyle name="20% - Accent5 4 2 12 2" xfId="11545"/>
    <cellStyle name="20% - Accent5 4 2 13" xfId="6203"/>
    <cellStyle name="20% - Accent5 4 2 13 2" xfId="13490"/>
    <cellStyle name="20% - Accent5 4 2 14" xfId="7777"/>
    <cellStyle name="20% - Accent5 4 2 14 2" xfId="15020"/>
    <cellStyle name="20% - Accent5 4 2 15" xfId="9303"/>
    <cellStyle name="20% - Accent5 4 2 2" xfId="933"/>
    <cellStyle name="20% - Accent5 4 2 2 2" xfId="4236"/>
    <cellStyle name="20% - Accent5 4 2 2 2 2" xfId="11548"/>
    <cellStyle name="20% - Accent5 4 2 2 3" xfId="6200"/>
    <cellStyle name="20% - Accent5 4 2 2 3 2" xfId="13487"/>
    <cellStyle name="20% - Accent5 4 2 2 4" xfId="7774"/>
    <cellStyle name="20% - Accent5 4 2 2 4 2" xfId="15017"/>
    <cellStyle name="20% - Accent5 4 2 2 5" xfId="9565"/>
    <cellStyle name="20% - Accent5 4 2 3" xfId="1376"/>
    <cellStyle name="20% - Accent5 4 2 3 2" xfId="4237"/>
    <cellStyle name="20% - Accent5 4 2 3 2 2" xfId="11549"/>
    <cellStyle name="20% - Accent5 4 2 3 3" xfId="6199"/>
    <cellStyle name="20% - Accent5 4 2 3 3 2" xfId="13486"/>
    <cellStyle name="20% - Accent5 4 2 3 4" xfId="7772"/>
    <cellStyle name="20% - Accent5 4 2 3 4 2" xfId="15016"/>
    <cellStyle name="20% - Accent5 4 2 3 5" xfId="9759"/>
    <cellStyle name="20% - Accent5 4 2 4" xfId="1712"/>
    <cellStyle name="20% - Accent5 4 2 4 2" xfId="4238"/>
    <cellStyle name="20% - Accent5 4 2 4 2 2" xfId="11550"/>
    <cellStyle name="20% - Accent5 4 2 4 3" xfId="6198"/>
    <cellStyle name="20% - Accent5 4 2 4 3 2" xfId="13485"/>
    <cellStyle name="20% - Accent5 4 2 4 4" xfId="7771"/>
    <cellStyle name="20% - Accent5 4 2 4 4 2" xfId="15015"/>
    <cellStyle name="20% - Accent5 4 2 4 5" xfId="9896"/>
    <cellStyle name="20% - Accent5 4 2 5" xfId="1930"/>
    <cellStyle name="20% - Accent5 4 2 5 2" xfId="4239"/>
    <cellStyle name="20% - Accent5 4 2 5 2 2" xfId="11551"/>
    <cellStyle name="20% - Accent5 4 2 5 3" xfId="6196"/>
    <cellStyle name="20% - Accent5 4 2 5 3 2" xfId="13484"/>
    <cellStyle name="20% - Accent5 4 2 5 4" xfId="7770"/>
    <cellStyle name="20% - Accent5 4 2 5 4 2" xfId="15014"/>
    <cellStyle name="20% - Accent5 4 2 5 5" xfId="9929"/>
    <cellStyle name="20% - Accent5 4 2 6" xfId="2139"/>
    <cellStyle name="20% - Accent5 4 2 6 2" xfId="4240"/>
    <cellStyle name="20% - Accent5 4 2 6 2 2" xfId="11552"/>
    <cellStyle name="20% - Accent5 4 2 6 3" xfId="6195"/>
    <cellStyle name="20% - Accent5 4 2 6 3 2" xfId="13483"/>
    <cellStyle name="20% - Accent5 4 2 6 4" xfId="7769"/>
    <cellStyle name="20% - Accent5 4 2 6 4 2" xfId="15013"/>
    <cellStyle name="20% - Accent5 4 2 6 5" xfId="9962"/>
    <cellStyle name="20% - Accent5 4 2 7" xfId="2206"/>
    <cellStyle name="20% - Accent5 4 2 7 2" xfId="4241"/>
    <cellStyle name="20% - Accent5 4 2 7 2 2" xfId="11553"/>
    <cellStyle name="20% - Accent5 4 2 7 3" xfId="6194"/>
    <cellStyle name="20% - Accent5 4 2 7 3 2" xfId="13482"/>
    <cellStyle name="20% - Accent5 4 2 7 4" xfId="7768"/>
    <cellStyle name="20% - Accent5 4 2 7 4 2" xfId="15012"/>
    <cellStyle name="20% - Accent5 4 2 7 5" xfId="9982"/>
    <cellStyle name="20% - Accent5 4 2 8" xfId="2590"/>
    <cellStyle name="20% - Accent5 4 2 8 2" xfId="4242"/>
    <cellStyle name="20% - Accent5 4 2 8 2 2" xfId="11554"/>
    <cellStyle name="20% - Accent5 4 2 8 3" xfId="6193"/>
    <cellStyle name="20% - Accent5 4 2 8 3 2" xfId="13481"/>
    <cellStyle name="20% - Accent5 4 2 8 4" xfId="7767"/>
    <cellStyle name="20% - Accent5 4 2 8 4 2" xfId="15011"/>
    <cellStyle name="20% - Accent5 4 2 8 5" xfId="10284"/>
    <cellStyle name="20% - Accent5 4 2 9" xfId="2363"/>
    <cellStyle name="20% - Accent5 4 2 9 2" xfId="4243"/>
    <cellStyle name="20% - Accent5 4 2 9 2 2" xfId="11555"/>
    <cellStyle name="20% - Accent5 4 2 9 3" xfId="6192"/>
    <cellStyle name="20% - Accent5 4 2 9 3 2" xfId="13480"/>
    <cellStyle name="20% - Accent5 4 2 9 4" xfId="7766"/>
    <cellStyle name="20% - Accent5 4 2 9 4 2" xfId="15010"/>
    <cellStyle name="20% - Accent5 4 2 9 5" xfId="10081"/>
    <cellStyle name="20% - Accent5 4 3" xfId="524"/>
    <cellStyle name="20% - Accent5 4 3 10" xfId="2844"/>
    <cellStyle name="20% - Accent5 4 3 10 2" xfId="4245"/>
    <cellStyle name="20% - Accent5 4 3 10 2 2" xfId="11557"/>
    <cellStyle name="20% - Accent5 4 3 10 3" xfId="6190"/>
    <cellStyle name="20% - Accent5 4 3 10 3 2" xfId="13478"/>
    <cellStyle name="20% - Accent5 4 3 10 4" xfId="7764"/>
    <cellStyle name="20% - Accent5 4 3 10 4 2" xfId="15008"/>
    <cellStyle name="20% - Accent5 4 3 10 5" xfId="10518"/>
    <cellStyle name="20% - Accent5 4 3 11" xfId="3427"/>
    <cellStyle name="20% - Accent5 4 3 11 2" xfId="4246"/>
    <cellStyle name="20% - Accent5 4 3 11 2 2" xfId="11558"/>
    <cellStyle name="20% - Accent5 4 3 11 3" xfId="6189"/>
    <cellStyle name="20% - Accent5 4 3 11 3 2" xfId="13477"/>
    <cellStyle name="20% - Accent5 4 3 11 4" xfId="7762"/>
    <cellStyle name="20% - Accent5 4 3 11 4 2" xfId="15007"/>
    <cellStyle name="20% - Accent5 4 3 11 5" xfId="10808"/>
    <cellStyle name="20% - Accent5 4 3 12" xfId="4244"/>
    <cellStyle name="20% - Accent5 4 3 12 2" xfId="11556"/>
    <cellStyle name="20% - Accent5 4 3 13" xfId="6191"/>
    <cellStyle name="20% - Accent5 4 3 13 2" xfId="13479"/>
    <cellStyle name="20% - Accent5 4 3 14" xfId="7765"/>
    <cellStyle name="20% - Accent5 4 3 14 2" xfId="15009"/>
    <cellStyle name="20% - Accent5 4 3 15" xfId="9275"/>
    <cellStyle name="20% - Accent5 4 3 2" xfId="900"/>
    <cellStyle name="20% - Accent5 4 3 2 2" xfId="4247"/>
    <cellStyle name="20% - Accent5 4 3 2 2 2" xfId="11559"/>
    <cellStyle name="20% - Accent5 4 3 2 3" xfId="6188"/>
    <cellStyle name="20% - Accent5 4 3 2 3 2" xfId="13476"/>
    <cellStyle name="20% - Accent5 4 3 2 4" xfId="7760"/>
    <cellStyle name="20% - Accent5 4 3 2 4 2" xfId="15006"/>
    <cellStyle name="20% - Accent5 4 3 2 5" xfId="9535"/>
    <cellStyle name="20% - Accent5 4 3 3" xfId="1341"/>
    <cellStyle name="20% - Accent5 4 3 3 2" xfId="4248"/>
    <cellStyle name="20% - Accent5 4 3 3 2 2" xfId="11560"/>
    <cellStyle name="20% - Accent5 4 3 3 3" xfId="6186"/>
    <cellStyle name="20% - Accent5 4 3 3 3 2" xfId="13475"/>
    <cellStyle name="20% - Accent5 4 3 3 4" xfId="7759"/>
    <cellStyle name="20% - Accent5 4 3 3 4 2" xfId="15005"/>
    <cellStyle name="20% - Accent5 4 3 3 5" xfId="9731"/>
    <cellStyle name="20% - Accent5 4 3 4" xfId="1713"/>
    <cellStyle name="20% - Accent5 4 3 5" xfId="1928"/>
    <cellStyle name="20% - Accent5 4 3 6" xfId="2138"/>
    <cellStyle name="20% - Accent5 4 3 7" xfId="2205"/>
    <cellStyle name="20% - Accent5 4 3 8" xfId="2554"/>
    <cellStyle name="20% - Accent5 4 3 8 2" xfId="4253"/>
    <cellStyle name="20% - Accent5 4 3 8 2 2" xfId="11565"/>
    <cellStyle name="20% - Accent5 4 3 8 3" xfId="6185"/>
    <cellStyle name="20% - Accent5 4 3 8 3 2" xfId="13474"/>
    <cellStyle name="20% - Accent5 4 3 8 4" xfId="7758"/>
    <cellStyle name="20% - Accent5 4 3 8 4 2" xfId="15004"/>
    <cellStyle name="20% - Accent5 4 3 8 5" xfId="10249"/>
    <cellStyle name="20% - Accent5 4 3 9" xfId="2380"/>
    <cellStyle name="20% - Accent5 4 3 9 2" xfId="4254"/>
    <cellStyle name="20% - Accent5 4 3 9 2 2" xfId="11566"/>
    <cellStyle name="20% - Accent5 4 3 9 3" xfId="6184"/>
    <cellStyle name="20% - Accent5 4 3 9 3 2" xfId="13473"/>
    <cellStyle name="20% - Accent5 4 3 9 4" xfId="7757"/>
    <cellStyle name="20% - Accent5 4 3 9 4 2" xfId="15003"/>
    <cellStyle name="20% - Accent5 4 3 9 5" xfId="10097"/>
    <cellStyle name="20% - Accent5 4 4" xfId="785"/>
    <cellStyle name="20% - Accent5 4 4 2" xfId="4255"/>
    <cellStyle name="20% - Accent5 4 4 2 2" xfId="11567"/>
    <cellStyle name="20% - Accent5 4 4 3" xfId="6183"/>
    <cellStyle name="20% - Accent5 4 4 3 2" xfId="13472"/>
    <cellStyle name="20% - Accent5 4 4 4" xfId="7756"/>
    <cellStyle name="20% - Accent5 4 4 4 2" xfId="15002"/>
    <cellStyle name="20% - Accent5 4 4 5" xfId="9462"/>
    <cellStyle name="20% - Accent5 4 5" xfId="697"/>
    <cellStyle name="20% - Accent5 4 5 2" xfId="4256"/>
    <cellStyle name="20% - Accent5 4 5 2 2" xfId="11568"/>
    <cellStyle name="20% - Accent5 4 5 3" xfId="6182"/>
    <cellStyle name="20% - Accent5 4 5 3 2" xfId="13471"/>
    <cellStyle name="20% - Accent5 4 5 4" xfId="7755"/>
    <cellStyle name="20% - Accent5 4 5 4 2" xfId="15001"/>
    <cellStyle name="20% - Accent5 4 5 5" xfId="9434"/>
    <cellStyle name="20% - Accent5 4 6" xfId="1711"/>
    <cellStyle name="20% - Accent5 4 7" xfId="1933"/>
    <cellStyle name="20% - Accent5 4 8" xfId="2140"/>
    <cellStyle name="20% - Accent5 4 9" xfId="2207"/>
    <cellStyle name="20% - Accent5 5" xfId="447"/>
    <cellStyle name="20% - Accent5 5 10" xfId="2478"/>
    <cellStyle name="20% - Accent5 5 10 2" xfId="4262"/>
    <cellStyle name="20% - Accent5 5 10 2 2" xfId="11574"/>
    <cellStyle name="20% - Accent5 5 10 3" xfId="6179"/>
    <cellStyle name="20% - Accent5 5 10 3 2" xfId="13469"/>
    <cellStyle name="20% - Accent5 5 10 4" xfId="7752"/>
    <cellStyle name="20% - Accent5 5 10 4 2" xfId="14999"/>
    <cellStyle name="20% - Accent5 5 10 5" xfId="10176"/>
    <cellStyle name="20% - Accent5 5 11" xfId="2808"/>
    <cellStyle name="20% - Accent5 5 11 2" xfId="4263"/>
    <cellStyle name="20% - Accent5 5 11 2 2" xfId="11575"/>
    <cellStyle name="20% - Accent5 5 11 3" xfId="6178"/>
    <cellStyle name="20% - Accent5 5 11 3 2" xfId="13468"/>
    <cellStyle name="20% - Accent5 5 11 4" xfId="7751"/>
    <cellStyle name="20% - Accent5 5 11 4 2" xfId="14998"/>
    <cellStyle name="20% - Accent5 5 11 5" xfId="10488"/>
    <cellStyle name="20% - Accent5 5 12" xfId="2974"/>
    <cellStyle name="20% - Accent5 5 12 2" xfId="4264"/>
    <cellStyle name="20% - Accent5 5 12 2 2" xfId="11576"/>
    <cellStyle name="20% - Accent5 5 12 3" xfId="6177"/>
    <cellStyle name="20% - Accent5 5 12 3 2" xfId="13467"/>
    <cellStyle name="20% - Accent5 5 12 4" xfId="7750"/>
    <cellStyle name="20% - Accent5 5 12 4 2" xfId="14997"/>
    <cellStyle name="20% - Accent5 5 12 5" xfId="10631"/>
    <cellStyle name="20% - Accent5 5 13" xfId="3383"/>
    <cellStyle name="20% - Accent5 5 13 2" xfId="4265"/>
    <cellStyle name="20% - Accent5 5 13 2 2" xfId="11577"/>
    <cellStyle name="20% - Accent5 5 13 3" xfId="6176"/>
    <cellStyle name="20% - Accent5 5 13 3 2" xfId="13466"/>
    <cellStyle name="20% - Accent5 5 13 4" xfId="7749"/>
    <cellStyle name="20% - Accent5 5 13 4 2" xfId="14996"/>
    <cellStyle name="20% - Accent5 5 13 5" xfId="10770"/>
    <cellStyle name="20% - Accent5 5 14" xfId="4261"/>
    <cellStyle name="20% - Accent5 5 14 2" xfId="11573"/>
    <cellStyle name="20% - Accent5 5 15" xfId="6180"/>
    <cellStyle name="20% - Accent5 5 15 2" xfId="13470"/>
    <cellStyle name="20% - Accent5 5 16" xfId="7753"/>
    <cellStyle name="20% - Accent5 5 16 2" xfId="15000"/>
    <cellStyle name="20% - Accent5 5 17" xfId="9238"/>
    <cellStyle name="20% - Accent5 5 2" xfId="584"/>
    <cellStyle name="20% - Accent5 5 2 10" xfId="7748"/>
    <cellStyle name="20% - Accent5 5 2 10 2" xfId="14995"/>
    <cellStyle name="20% - Accent5 5 2 11" xfId="9326"/>
    <cellStyle name="20% - Accent5 5 2 2" xfId="957"/>
    <cellStyle name="20% - Accent5 5 2 2 2" xfId="4267"/>
    <cellStyle name="20% - Accent5 5 2 2 2 2" xfId="11579"/>
    <cellStyle name="20% - Accent5 5 2 2 3" xfId="6174"/>
    <cellStyle name="20% - Accent5 5 2 2 3 2" xfId="13464"/>
    <cellStyle name="20% - Accent5 5 2 2 4" xfId="7747"/>
    <cellStyle name="20% - Accent5 5 2 2 4 2" xfId="14994"/>
    <cellStyle name="20% - Accent5 5 2 2 5" xfId="9588"/>
    <cellStyle name="20% - Accent5 5 2 3" xfId="1402"/>
    <cellStyle name="20% - Accent5 5 2 3 2" xfId="4268"/>
    <cellStyle name="20% - Accent5 5 2 3 2 2" xfId="11580"/>
    <cellStyle name="20% - Accent5 5 2 3 3" xfId="6173"/>
    <cellStyle name="20% - Accent5 5 2 3 3 2" xfId="13463"/>
    <cellStyle name="20% - Accent5 5 2 3 4" xfId="7746"/>
    <cellStyle name="20% - Accent5 5 2 3 4 2" xfId="14993"/>
    <cellStyle name="20% - Accent5 5 2 3 5" xfId="9784"/>
    <cellStyle name="20% - Accent5 5 2 4" xfId="2616"/>
    <cellStyle name="20% - Accent5 5 2 4 2" xfId="4269"/>
    <cellStyle name="20% - Accent5 5 2 4 2 2" xfId="11581"/>
    <cellStyle name="20% - Accent5 5 2 4 3" xfId="6172"/>
    <cellStyle name="20% - Accent5 5 2 4 3 2" xfId="13462"/>
    <cellStyle name="20% - Accent5 5 2 4 4" xfId="7745"/>
    <cellStyle name="20% - Accent5 5 2 4 4 2" xfId="14992"/>
    <cellStyle name="20% - Accent5 5 2 4 5" xfId="10309"/>
    <cellStyle name="20% - Accent5 5 2 5" xfId="2466"/>
    <cellStyle name="20% - Accent5 5 2 5 2" xfId="4270"/>
    <cellStyle name="20% - Accent5 5 2 5 2 2" xfId="11582"/>
    <cellStyle name="20% - Accent5 5 2 5 3" xfId="6171"/>
    <cellStyle name="20% - Accent5 5 2 5 3 2" xfId="13461"/>
    <cellStyle name="20% - Accent5 5 2 5 4" xfId="7744"/>
    <cellStyle name="20% - Accent5 5 2 5 4 2" xfId="14991"/>
    <cellStyle name="20% - Accent5 5 2 5 5" xfId="10165"/>
    <cellStyle name="20% - Accent5 5 2 6" xfId="2827"/>
    <cellStyle name="20% - Accent5 5 2 6 2" xfId="4271"/>
    <cellStyle name="20% - Accent5 5 2 6 2 2" xfId="11583"/>
    <cellStyle name="20% - Accent5 5 2 6 3" xfId="6170"/>
    <cellStyle name="20% - Accent5 5 2 6 3 2" xfId="13460"/>
    <cellStyle name="20% - Accent5 5 2 6 4" xfId="7743"/>
    <cellStyle name="20% - Accent5 5 2 6 4 2" xfId="14990"/>
    <cellStyle name="20% - Accent5 5 2 6 5" xfId="10504"/>
    <cellStyle name="20% - Accent5 5 2 7" xfId="3483"/>
    <cellStyle name="20% - Accent5 5 2 7 2" xfId="4272"/>
    <cellStyle name="20% - Accent5 5 2 7 2 2" xfId="11584"/>
    <cellStyle name="20% - Accent5 5 2 7 3" xfId="6169"/>
    <cellStyle name="20% - Accent5 5 2 7 3 2" xfId="13459"/>
    <cellStyle name="20% - Accent5 5 2 7 4" xfId="7742"/>
    <cellStyle name="20% - Accent5 5 2 7 4 2" xfId="14989"/>
    <cellStyle name="20% - Accent5 5 2 7 5" xfId="10861"/>
    <cellStyle name="20% - Accent5 5 2 8" xfId="4266"/>
    <cellStyle name="20% - Accent5 5 2 8 2" xfId="11578"/>
    <cellStyle name="20% - Accent5 5 2 9" xfId="6175"/>
    <cellStyle name="20% - Accent5 5 2 9 2" xfId="13465"/>
    <cellStyle name="20% - Accent5 5 3" xfId="621"/>
    <cellStyle name="20% - Accent5 5 3 10" xfId="7741"/>
    <cellStyle name="20% - Accent5 5 3 10 2" xfId="14988"/>
    <cellStyle name="20% - Accent5 5 3 11" xfId="9361"/>
    <cellStyle name="20% - Accent5 5 3 2" xfId="994"/>
    <cellStyle name="20% - Accent5 5 3 2 2" xfId="4274"/>
    <cellStyle name="20% - Accent5 5 3 2 2 2" xfId="11586"/>
    <cellStyle name="20% - Accent5 5 3 2 3" xfId="6167"/>
    <cellStyle name="20% - Accent5 5 3 2 3 2" xfId="13457"/>
    <cellStyle name="20% - Accent5 5 3 2 4" xfId="7740"/>
    <cellStyle name="20% - Accent5 5 3 2 4 2" xfId="14987"/>
    <cellStyle name="20% - Accent5 5 3 2 5" xfId="9623"/>
    <cellStyle name="20% - Accent5 5 3 3" xfId="1439"/>
    <cellStyle name="20% - Accent5 5 3 3 2" xfId="4275"/>
    <cellStyle name="20% - Accent5 5 3 3 2 2" xfId="11587"/>
    <cellStyle name="20% - Accent5 5 3 3 3" xfId="6166"/>
    <cellStyle name="20% - Accent5 5 3 3 3 2" xfId="13456"/>
    <cellStyle name="20% - Accent5 5 3 3 4" xfId="7739"/>
    <cellStyle name="20% - Accent5 5 3 3 4 2" xfId="14986"/>
    <cellStyle name="20% - Accent5 5 3 3 5" xfId="9821"/>
    <cellStyle name="20% - Accent5 5 3 4" xfId="2655"/>
    <cellStyle name="20% - Accent5 5 3 4 2" xfId="4276"/>
    <cellStyle name="20% - Accent5 5 3 4 2 2" xfId="11588"/>
    <cellStyle name="20% - Accent5 5 3 4 3" xfId="6165"/>
    <cellStyle name="20% - Accent5 5 3 4 3 2" xfId="13455"/>
    <cellStyle name="20% - Accent5 5 3 4 4" xfId="7738"/>
    <cellStyle name="20% - Accent5 5 3 4 4 2" xfId="14985"/>
    <cellStyle name="20% - Accent5 5 3 4 5" xfId="10348"/>
    <cellStyle name="20% - Accent5 5 3 5" xfId="2469"/>
    <cellStyle name="20% - Accent5 5 3 5 2" xfId="4277"/>
    <cellStyle name="20% - Accent5 5 3 5 2 2" xfId="11589"/>
    <cellStyle name="20% - Accent5 5 3 5 3" xfId="6164"/>
    <cellStyle name="20% - Accent5 5 3 5 3 2" xfId="13454"/>
    <cellStyle name="20% - Accent5 5 3 5 4" xfId="7736"/>
    <cellStyle name="20% - Accent5 5 3 5 4 2" xfId="14984"/>
    <cellStyle name="20% - Accent5 5 3 5 5" xfId="10167"/>
    <cellStyle name="20% - Accent5 5 3 6" xfId="2570"/>
    <cellStyle name="20% - Accent5 5 3 6 2" xfId="4278"/>
    <cellStyle name="20% - Accent5 5 3 6 2 2" xfId="11590"/>
    <cellStyle name="20% - Accent5 5 3 6 3" xfId="6163"/>
    <cellStyle name="20% - Accent5 5 3 6 3 2" xfId="13453"/>
    <cellStyle name="20% - Accent5 5 3 6 4" xfId="7735"/>
    <cellStyle name="20% - Accent5 5 3 6 4 2" xfId="14983"/>
    <cellStyle name="20% - Accent5 5 3 6 5" xfId="10265"/>
    <cellStyle name="20% - Accent5 5 3 7" xfId="3522"/>
    <cellStyle name="20% - Accent5 5 3 7 2" xfId="4279"/>
    <cellStyle name="20% - Accent5 5 3 7 2 2" xfId="11591"/>
    <cellStyle name="20% - Accent5 5 3 7 3" xfId="6162"/>
    <cellStyle name="20% - Accent5 5 3 7 3 2" xfId="13452"/>
    <cellStyle name="20% - Accent5 5 3 7 4" xfId="7734"/>
    <cellStyle name="20% - Accent5 5 3 7 4 2" xfId="14982"/>
    <cellStyle name="20% - Accent5 5 3 7 5" xfId="10898"/>
    <cellStyle name="20% - Accent5 5 3 8" xfId="4273"/>
    <cellStyle name="20% - Accent5 5 3 8 2" xfId="11585"/>
    <cellStyle name="20% - Accent5 5 3 9" xfId="6168"/>
    <cellStyle name="20% - Accent5 5 3 9 2" xfId="13458"/>
    <cellStyle name="20% - Accent5 5 4" xfId="836"/>
    <cellStyle name="20% - Accent5 5 4 2" xfId="4280"/>
    <cellStyle name="20% - Accent5 5 4 2 2" xfId="11592"/>
    <cellStyle name="20% - Accent5 5 4 3" xfId="6160"/>
    <cellStyle name="20% - Accent5 5 4 3 2" xfId="13451"/>
    <cellStyle name="20% - Accent5 5 4 4" xfId="7733"/>
    <cellStyle name="20% - Accent5 5 4 4 2" xfId="14981"/>
    <cellStyle name="20% - Accent5 5 4 5" xfId="9489"/>
    <cellStyle name="20% - Accent5 5 5" xfId="1281"/>
    <cellStyle name="20% - Accent5 5 5 2" xfId="4281"/>
    <cellStyle name="20% - Accent5 5 5 2 2" xfId="11593"/>
    <cellStyle name="20% - Accent5 5 5 3" xfId="6159"/>
    <cellStyle name="20% - Accent5 5 5 3 2" xfId="13450"/>
    <cellStyle name="20% - Accent5 5 5 4" xfId="7732"/>
    <cellStyle name="20% - Accent5 5 5 4 2" xfId="14980"/>
    <cellStyle name="20% - Accent5 5 5 5" xfId="9693"/>
    <cellStyle name="20% - Accent5 5 6" xfId="1714"/>
    <cellStyle name="20% - Accent5 5 7" xfId="1927"/>
    <cellStyle name="20% - Accent5 5 8" xfId="2137"/>
    <cellStyle name="20% - Accent5 5 9" xfId="2204"/>
    <cellStyle name="20% - Accent5 6" xfId="479"/>
    <cellStyle name="20% - Accent5 7" xfId="496"/>
    <cellStyle name="20% - Accent5 7 10" xfId="4287"/>
    <cellStyle name="20% - Accent5 7 10 2" xfId="11599"/>
    <cellStyle name="20% - Accent5 7 11" xfId="6158"/>
    <cellStyle name="20% - Accent5 7 11 2" xfId="13449"/>
    <cellStyle name="20% - Accent5 7 12" xfId="7731"/>
    <cellStyle name="20% - Accent5 7 12 2" xfId="14979"/>
    <cellStyle name="20% - Accent5 7 13" xfId="9254"/>
    <cellStyle name="20% - Accent5 7 2" xfId="605"/>
    <cellStyle name="20% - Accent5 7 2 10" xfId="7730"/>
    <cellStyle name="20% - Accent5 7 2 10 2" xfId="14978"/>
    <cellStyle name="20% - Accent5 7 2 11" xfId="9347"/>
    <cellStyle name="20% - Accent5 7 2 2" xfId="978"/>
    <cellStyle name="20% - Accent5 7 2 2 2" xfId="4289"/>
    <cellStyle name="20% - Accent5 7 2 2 2 2" xfId="11601"/>
    <cellStyle name="20% - Accent5 7 2 2 3" xfId="6156"/>
    <cellStyle name="20% - Accent5 7 2 2 3 2" xfId="13447"/>
    <cellStyle name="20% - Accent5 7 2 2 4" xfId="7729"/>
    <cellStyle name="20% - Accent5 7 2 2 4 2" xfId="14977"/>
    <cellStyle name="20% - Accent5 7 2 2 5" xfId="9609"/>
    <cellStyle name="20% - Accent5 7 2 3" xfId="1425"/>
    <cellStyle name="20% - Accent5 7 2 3 2" xfId="4290"/>
    <cellStyle name="20% - Accent5 7 2 3 2 2" xfId="11602"/>
    <cellStyle name="20% - Accent5 7 2 3 3" xfId="6155"/>
    <cellStyle name="20% - Accent5 7 2 3 3 2" xfId="13446"/>
    <cellStyle name="20% - Accent5 7 2 3 4" xfId="7728"/>
    <cellStyle name="20% - Accent5 7 2 3 4 2" xfId="14976"/>
    <cellStyle name="20% - Accent5 7 2 3 5" xfId="9807"/>
    <cellStyle name="20% - Accent5 7 2 4" xfId="2639"/>
    <cellStyle name="20% - Accent5 7 2 4 2" xfId="4291"/>
    <cellStyle name="20% - Accent5 7 2 4 2 2" xfId="11603"/>
    <cellStyle name="20% - Accent5 7 2 4 3" xfId="6154"/>
    <cellStyle name="20% - Accent5 7 2 4 3 2" xfId="13445"/>
    <cellStyle name="20% - Accent5 7 2 4 4" xfId="7727"/>
    <cellStyle name="20% - Accent5 7 2 4 4 2" xfId="14975"/>
    <cellStyle name="20% - Accent5 7 2 4 5" xfId="10332"/>
    <cellStyle name="20% - Accent5 7 2 5" xfId="2337"/>
    <cellStyle name="20% - Accent5 7 2 5 2" xfId="4292"/>
    <cellStyle name="20% - Accent5 7 2 5 2 2" xfId="11604"/>
    <cellStyle name="20% - Accent5 7 2 5 3" xfId="6153"/>
    <cellStyle name="20% - Accent5 7 2 5 3 2" xfId="13444"/>
    <cellStyle name="20% - Accent5 7 2 5 4" xfId="7726"/>
    <cellStyle name="20% - Accent5 7 2 5 4 2" xfId="14974"/>
    <cellStyle name="20% - Accent5 7 2 5 5" xfId="10056"/>
    <cellStyle name="20% - Accent5 7 2 6" xfId="2839"/>
    <cellStyle name="20% - Accent5 7 2 6 2" xfId="4293"/>
    <cellStyle name="20% - Accent5 7 2 6 2 2" xfId="11605"/>
    <cellStyle name="20% - Accent5 7 2 6 3" xfId="6152"/>
    <cellStyle name="20% - Accent5 7 2 6 3 2" xfId="13443"/>
    <cellStyle name="20% - Accent5 7 2 6 4" xfId="7725"/>
    <cellStyle name="20% - Accent5 7 2 6 4 2" xfId="14973"/>
    <cellStyle name="20% - Accent5 7 2 6 5" xfId="10516"/>
    <cellStyle name="20% - Accent5 7 2 7" xfId="3506"/>
    <cellStyle name="20% - Accent5 7 2 7 2" xfId="4294"/>
    <cellStyle name="20% - Accent5 7 2 7 2 2" xfId="11606"/>
    <cellStyle name="20% - Accent5 7 2 7 3" xfId="6151"/>
    <cellStyle name="20% - Accent5 7 2 7 3 2" xfId="13442"/>
    <cellStyle name="20% - Accent5 7 2 7 4" xfId="7724"/>
    <cellStyle name="20% - Accent5 7 2 7 4 2" xfId="14972"/>
    <cellStyle name="20% - Accent5 7 2 7 5" xfId="10884"/>
    <cellStyle name="20% - Accent5 7 2 8" xfId="4288"/>
    <cellStyle name="20% - Accent5 7 2 8 2" xfId="11600"/>
    <cellStyle name="20% - Accent5 7 2 9" xfId="6157"/>
    <cellStyle name="20% - Accent5 7 2 9 2" xfId="13448"/>
    <cellStyle name="20% - Accent5 7 3" xfId="637"/>
    <cellStyle name="20% - Accent5 7 3 10" xfId="7723"/>
    <cellStyle name="20% - Accent5 7 3 10 2" xfId="14971"/>
    <cellStyle name="20% - Accent5 7 3 11" xfId="9377"/>
    <cellStyle name="20% - Accent5 7 3 2" xfId="1010"/>
    <cellStyle name="20% - Accent5 7 3 2 2" xfId="4296"/>
    <cellStyle name="20% - Accent5 7 3 2 2 2" xfId="11608"/>
    <cellStyle name="20% - Accent5 7 3 2 3" xfId="6149"/>
    <cellStyle name="20% - Accent5 7 3 2 3 2" xfId="13440"/>
    <cellStyle name="20% - Accent5 7 3 2 4" xfId="7722"/>
    <cellStyle name="20% - Accent5 7 3 2 4 2" xfId="14970"/>
    <cellStyle name="20% - Accent5 7 3 2 5" xfId="9639"/>
    <cellStyle name="20% - Accent5 7 3 3" xfId="1455"/>
    <cellStyle name="20% - Accent5 7 3 3 2" xfId="4297"/>
    <cellStyle name="20% - Accent5 7 3 3 2 2" xfId="11609"/>
    <cellStyle name="20% - Accent5 7 3 3 3" xfId="6148"/>
    <cellStyle name="20% - Accent5 7 3 3 3 2" xfId="13439"/>
    <cellStyle name="20% - Accent5 7 3 3 4" xfId="7721"/>
    <cellStyle name="20% - Accent5 7 3 3 4 2" xfId="14969"/>
    <cellStyle name="20% - Accent5 7 3 3 5" xfId="9837"/>
    <cellStyle name="20% - Accent5 7 3 4" xfId="2671"/>
    <cellStyle name="20% - Accent5 7 3 4 2" xfId="4298"/>
    <cellStyle name="20% - Accent5 7 3 4 2 2" xfId="11610"/>
    <cellStyle name="20% - Accent5 7 3 4 3" xfId="6147"/>
    <cellStyle name="20% - Accent5 7 3 4 3 2" xfId="13438"/>
    <cellStyle name="20% - Accent5 7 3 4 4" xfId="7720"/>
    <cellStyle name="20% - Accent5 7 3 4 4 2" xfId="14968"/>
    <cellStyle name="20% - Accent5 7 3 4 5" xfId="10364"/>
    <cellStyle name="20% - Accent5 7 3 5" xfId="2894"/>
    <cellStyle name="20% - Accent5 7 3 5 2" xfId="4299"/>
    <cellStyle name="20% - Accent5 7 3 5 2 2" xfId="11611"/>
    <cellStyle name="20% - Accent5 7 3 5 3" xfId="6146"/>
    <cellStyle name="20% - Accent5 7 3 5 3 2" xfId="13437"/>
    <cellStyle name="20% - Accent5 7 3 5 4" xfId="7719"/>
    <cellStyle name="20% - Accent5 7 3 5 4 2" xfId="14967"/>
    <cellStyle name="20% - Accent5 7 3 5 5" xfId="10562"/>
    <cellStyle name="20% - Accent5 7 3 6" xfId="3008"/>
    <cellStyle name="20% - Accent5 7 3 6 2" xfId="4300"/>
    <cellStyle name="20% - Accent5 7 3 6 2 2" xfId="11612"/>
    <cellStyle name="20% - Accent5 7 3 6 3" xfId="6145"/>
    <cellStyle name="20% - Accent5 7 3 6 3 2" xfId="13436"/>
    <cellStyle name="20% - Accent5 7 3 6 4" xfId="7718"/>
    <cellStyle name="20% - Accent5 7 3 6 4 2" xfId="14966"/>
    <cellStyle name="20% - Accent5 7 3 6 5" xfId="10654"/>
    <cellStyle name="20% - Accent5 7 3 7" xfId="3538"/>
    <cellStyle name="20% - Accent5 7 3 7 2" xfId="4301"/>
    <cellStyle name="20% - Accent5 7 3 7 2 2" xfId="11613"/>
    <cellStyle name="20% - Accent5 7 3 7 3" xfId="6144"/>
    <cellStyle name="20% - Accent5 7 3 7 3 2" xfId="13435"/>
    <cellStyle name="20% - Accent5 7 3 7 4" xfId="7717"/>
    <cellStyle name="20% - Accent5 7 3 7 4 2" xfId="14965"/>
    <cellStyle name="20% - Accent5 7 3 7 5" xfId="10914"/>
    <cellStyle name="20% - Accent5 7 3 8" xfId="4295"/>
    <cellStyle name="20% - Accent5 7 3 8 2" xfId="11607"/>
    <cellStyle name="20% - Accent5 7 3 9" xfId="6150"/>
    <cellStyle name="20% - Accent5 7 3 9 2" xfId="13441"/>
    <cellStyle name="20% - Accent5 7 4" xfId="874"/>
    <cellStyle name="20% - Accent5 7 4 2" xfId="4302"/>
    <cellStyle name="20% - Accent5 7 4 2 2" xfId="11614"/>
    <cellStyle name="20% - Accent5 7 4 3" xfId="6143"/>
    <cellStyle name="20% - Accent5 7 4 3 2" xfId="13434"/>
    <cellStyle name="20% - Accent5 7 4 4" xfId="7716"/>
    <cellStyle name="20% - Accent5 7 4 4 2" xfId="14964"/>
    <cellStyle name="20% - Accent5 7 4 5" xfId="9511"/>
    <cellStyle name="20% - Accent5 7 5" xfId="1316"/>
    <cellStyle name="20% - Accent5 7 5 2" xfId="4303"/>
    <cellStyle name="20% - Accent5 7 5 2 2" xfId="11615"/>
    <cellStyle name="20% - Accent5 7 5 3" xfId="6142"/>
    <cellStyle name="20% - Accent5 7 5 3 2" xfId="13433"/>
    <cellStyle name="20% - Accent5 7 5 4" xfId="7715"/>
    <cellStyle name="20% - Accent5 7 5 4 2" xfId="14963"/>
    <cellStyle name="20% - Accent5 7 5 5" xfId="9709"/>
    <cellStyle name="20% - Accent5 7 6" xfId="2525"/>
    <cellStyle name="20% - Accent5 7 6 2" xfId="4304"/>
    <cellStyle name="20% - Accent5 7 6 2 2" xfId="11616"/>
    <cellStyle name="20% - Accent5 7 6 3" xfId="6141"/>
    <cellStyle name="20% - Accent5 7 6 3 2" xfId="13432"/>
    <cellStyle name="20% - Accent5 7 6 4" xfId="7714"/>
    <cellStyle name="20% - Accent5 7 6 4 2" xfId="14962"/>
    <cellStyle name="20% - Accent5 7 6 5" xfId="10220"/>
    <cellStyle name="20% - Accent5 7 7" xfId="2443"/>
    <cellStyle name="20% - Accent5 7 7 2" xfId="4305"/>
    <cellStyle name="20% - Accent5 7 7 2 2" xfId="11617"/>
    <cellStyle name="20% - Accent5 7 7 3" xfId="6140"/>
    <cellStyle name="20% - Accent5 7 7 3 2" xfId="13431"/>
    <cellStyle name="20% - Accent5 7 7 4" xfId="7713"/>
    <cellStyle name="20% - Accent5 7 7 4 2" xfId="14961"/>
    <cellStyle name="20% - Accent5 7 7 5" xfId="10148"/>
    <cellStyle name="20% - Accent5 7 8" xfId="2810"/>
    <cellStyle name="20% - Accent5 7 8 2" xfId="4306"/>
    <cellStyle name="20% - Accent5 7 8 2 2" xfId="11618"/>
    <cellStyle name="20% - Accent5 7 8 3" xfId="6139"/>
    <cellStyle name="20% - Accent5 7 8 3 2" xfId="13430"/>
    <cellStyle name="20% - Accent5 7 8 4" xfId="7712"/>
    <cellStyle name="20% - Accent5 7 8 4 2" xfId="14960"/>
    <cellStyle name="20% - Accent5 7 8 5" xfId="10490"/>
    <cellStyle name="20% - Accent5 7 9" xfId="3401"/>
    <cellStyle name="20% - Accent5 7 9 2" xfId="4307"/>
    <cellStyle name="20% - Accent5 7 9 2 2" xfId="11619"/>
    <cellStyle name="20% - Accent5 7 9 3" xfId="6138"/>
    <cellStyle name="20% - Accent5 7 9 3 2" xfId="13429"/>
    <cellStyle name="20% - Accent5 7 9 4" xfId="7711"/>
    <cellStyle name="20% - Accent5 7 9 4 2" xfId="14959"/>
    <cellStyle name="20% - Accent5 7 9 5" xfId="10786"/>
    <cellStyle name="20% - Accent5 8" xfId="513"/>
    <cellStyle name="20% - Accent5 8 10" xfId="7710"/>
    <cellStyle name="20% - Accent5 8 10 2" xfId="14958"/>
    <cellStyle name="20% - Accent5 8 11" xfId="9265"/>
    <cellStyle name="20% - Accent5 8 2" xfId="889"/>
    <cellStyle name="20% - Accent5 8 2 2" xfId="4309"/>
    <cellStyle name="20% - Accent5 8 2 2 2" xfId="11621"/>
    <cellStyle name="20% - Accent5 8 2 3" xfId="6136"/>
    <cellStyle name="20% - Accent5 8 2 3 2" xfId="13427"/>
    <cellStyle name="20% - Accent5 8 2 4" xfId="7709"/>
    <cellStyle name="20% - Accent5 8 2 4 2" xfId="14957"/>
    <cellStyle name="20% - Accent5 8 2 5" xfId="9525"/>
    <cellStyle name="20% - Accent5 8 3" xfId="1331"/>
    <cellStyle name="20% - Accent5 8 3 2" xfId="4310"/>
    <cellStyle name="20% - Accent5 8 3 2 2" xfId="11622"/>
    <cellStyle name="20% - Accent5 8 3 3" xfId="6135"/>
    <cellStyle name="20% - Accent5 8 3 3 2" xfId="13426"/>
    <cellStyle name="20% - Accent5 8 3 4" xfId="7708"/>
    <cellStyle name="20% - Accent5 8 3 4 2" xfId="14956"/>
    <cellStyle name="20% - Accent5 8 3 5" xfId="9721"/>
    <cellStyle name="20% - Accent5 8 4" xfId="2543"/>
    <cellStyle name="20% - Accent5 8 4 2" xfId="4311"/>
    <cellStyle name="20% - Accent5 8 4 2 2" xfId="11623"/>
    <cellStyle name="20% - Accent5 8 4 3" xfId="6134"/>
    <cellStyle name="20% - Accent5 8 4 3 2" xfId="13425"/>
    <cellStyle name="20% - Accent5 8 4 4" xfId="7707"/>
    <cellStyle name="20% - Accent5 8 4 4 2" xfId="14955"/>
    <cellStyle name="20% - Accent5 8 4 5" xfId="10238"/>
    <cellStyle name="20% - Accent5 8 5" xfId="2289"/>
    <cellStyle name="20% - Accent5 8 5 2" xfId="4312"/>
    <cellStyle name="20% - Accent5 8 5 2 2" xfId="11624"/>
    <cellStyle name="20% - Accent5 8 5 3" xfId="6133"/>
    <cellStyle name="20% - Accent5 8 5 3 2" xfId="13424"/>
    <cellStyle name="20% - Accent5 8 5 4" xfId="7706"/>
    <cellStyle name="20% - Accent5 8 5 4 2" xfId="14954"/>
    <cellStyle name="20% - Accent5 8 5 5" xfId="10009"/>
    <cellStyle name="20% - Accent5 8 6" xfId="2395"/>
    <cellStyle name="20% - Accent5 8 6 2" xfId="4313"/>
    <cellStyle name="20% - Accent5 8 6 2 2" xfId="11625"/>
    <cellStyle name="20% - Accent5 8 6 3" xfId="6132"/>
    <cellStyle name="20% - Accent5 8 6 3 2" xfId="13423"/>
    <cellStyle name="20% - Accent5 8 6 4" xfId="7705"/>
    <cellStyle name="20% - Accent5 8 6 4 2" xfId="14953"/>
    <cellStyle name="20% - Accent5 8 6 5" xfId="10110"/>
    <cellStyle name="20% - Accent5 8 7" xfId="3416"/>
    <cellStyle name="20% - Accent5 8 7 2" xfId="4314"/>
    <cellStyle name="20% - Accent5 8 7 2 2" xfId="11626"/>
    <cellStyle name="20% - Accent5 8 7 3" xfId="6131"/>
    <cellStyle name="20% - Accent5 8 7 3 2" xfId="13422"/>
    <cellStyle name="20% - Accent5 8 7 4" xfId="7704"/>
    <cellStyle name="20% - Accent5 8 7 4 2" xfId="14952"/>
    <cellStyle name="20% - Accent5 8 7 5" xfId="10798"/>
    <cellStyle name="20% - Accent5 8 8" xfId="4308"/>
    <cellStyle name="20% - Accent5 8 8 2" xfId="11620"/>
    <cellStyle name="20% - Accent5 8 9" xfId="6137"/>
    <cellStyle name="20% - Accent5 8 9 2" xfId="13428"/>
    <cellStyle name="20% - Accent5 9" xfId="551"/>
    <cellStyle name="20% - Accent5 9 10" xfId="7703"/>
    <cellStyle name="20% - Accent5 9 10 2" xfId="14951"/>
    <cellStyle name="20% - Accent5 9 11" xfId="9296"/>
    <cellStyle name="20% - Accent5 9 2" xfId="925"/>
    <cellStyle name="20% - Accent5 9 2 2" xfId="4316"/>
    <cellStyle name="20% - Accent5 9 2 2 2" xfId="11628"/>
    <cellStyle name="20% - Accent5 9 2 3" xfId="6129"/>
    <cellStyle name="20% - Accent5 9 2 3 2" xfId="13420"/>
    <cellStyle name="20% - Accent5 9 2 4" xfId="7702"/>
    <cellStyle name="20% - Accent5 9 2 4 2" xfId="14950"/>
    <cellStyle name="20% - Accent5 9 2 5" xfId="9558"/>
    <cellStyle name="20% - Accent5 9 3" xfId="1367"/>
    <cellStyle name="20% - Accent5 9 3 2" xfId="4317"/>
    <cellStyle name="20% - Accent5 9 3 2 2" xfId="11629"/>
    <cellStyle name="20% - Accent5 9 3 3" xfId="6128"/>
    <cellStyle name="20% - Accent5 9 3 3 2" xfId="13419"/>
    <cellStyle name="20% - Accent5 9 3 4" xfId="7701"/>
    <cellStyle name="20% - Accent5 9 3 4 2" xfId="14949"/>
    <cellStyle name="20% - Accent5 9 3 5" xfId="9752"/>
    <cellStyle name="20% - Accent5 9 4" xfId="2581"/>
    <cellStyle name="20% - Accent5 9 4 2" xfId="4318"/>
    <cellStyle name="20% - Accent5 9 4 2 2" xfId="11630"/>
    <cellStyle name="20% - Accent5 9 4 3" xfId="6127"/>
    <cellStyle name="20% - Accent5 9 4 3 2" xfId="13418"/>
    <cellStyle name="20% - Accent5 9 4 4" xfId="7700"/>
    <cellStyle name="20% - Accent5 9 4 4 2" xfId="14948"/>
    <cellStyle name="20% - Accent5 9 4 5" xfId="10276"/>
    <cellStyle name="20% - Accent5 9 5" xfId="2368"/>
    <cellStyle name="20% - Accent5 9 5 2" xfId="4319"/>
    <cellStyle name="20% - Accent5 9 5 2 2" xfId="11631"/>
    <cellStyle name="20% - Accent5 9 5 3" xfId="6126"/>
    <cellStyle name="20% - Accent5 9 5 3 2" xfId="13417"/>
    <cellStyle name="20% - Accent5 9 5 4" xfId="7698"/>
    <cellStyle name="20% - Accent5 9 5 4 2" xfId="14947"/>
    <cellStyle name="20% - Accent5 9 5 5" xfId="10085"/>
    <cellStyle name="20% - Accent5 9 6" xfId="2825"/>
    <cellStyle name="20% - Accent5 9 6 2" xfId="4320"/>
    <cellStyle name="20% - Accent5 9 6 2 2" xfId="11632"/>
    <cellStyle name="20% - Accent5 9 6 3" xfId="6125"/>
    <cellStyle name="20% - Accent5 9 6 3 2" xfId="13416"/>
    <cellStyle name="20% - Accent5 9 6 4" xfId="7675"/>
    <cellStyle name="20% - Accent5 9 6 4 2" xfId="14924"/>
    <cellStyle name="20% - Accent5 9 6 5" xfId="10502"/>
    <cellStyle name="20% - Accent5 9 7" xfId="3449"/>
    <cellStyle name="20% - Accent5 9 7 2" xfId="4321"/>
    <cellStyle name="20% - Accent5 9 7 2 2" xfId="11633"/>
    <cellStyle name="20% - Accent5 9 7 3" xfId="6124"/>
    <cellStyle name="20% - Accent5 9 7 3 2" xfId="13415"/>
    <cellStyle name="20% - Accent5 9 7 4" xfId="7674"/>
    <cellStyle name="20% - Accent5 9 7 4 2" xfId="14923"/>
    <cellStyle name="20% - Accent5 9 7 5" xfId="10829"/>
    <cellStyle name="20% - Accent5 9 8" xfId="4315"/>
    <cellStyle name="20% - Accent5 9 8 2" xfId="11627"/>
    <cellStyle name="20% - Accent5 9 9" xfId="6130"/>
    <cellStyle name="20% - Accent5 9 9 2" xfId="13421"/>
    <cellStyle name="20% - Accent6" xfId="30" builtinId="50" customBuiltin="1"/>
    <cellStyle name="20% - Accent6 10" xfId="667"/>
    <cellStyle name="20% - Accent6 10 10" xfId="7672"/>
    <cellStyle name="20% - Accent6 10 10 2" xfId="14921"/>
    <cellStyle name="20% - Accent6 10 11" xfId="9407"/>
    <cellStyle name="20% - Accent6 10 2" xfId="1037"/>
    <cellStyle name="20% - Accent6 10 2 2" xfId="4324"/>
    <cellStyle name="20% - Accent6 10 2 2 2" xfId="11636"/>
    <cellStyle name="20% - Accent6 10 2 3" xfId="6098"/>
    <cellStyle name="20% - Accent6 10 2 3 2" xfId="13390"/>
    <cellStyle name="20% - Accent6 10 2 4" xfId="7671"/>
    <cellStyle name="20% - Accent6 10 2 4 2" xfId="14920"/>
    <cellStyle name="20% - Accent6 10 2 5" xfId="9666"/>
    <cellStyle name="20% - Accent6 10 3" xfId="1485"/>
    <cellStyle name="20% - Accent6 10 3 2" xfId="4325"/>
    <cellStyle name="20% - Accent6 10 3 2 2" xfId="11637"/>
    <cellStyle name="20% - Accent6 10 3 3" xfId="6097"/>
    <cellStyle name="20% - Accent6 10 3 3 2" xfId="13389"/>
    <cellStyle name="20% - Accent6 10 3 4" xfId="7670"/>
    <cellStyle name="20% - Accent6 10 3 4 2" xfId="14919"/>
    <cellStyle name="20% - Accent6 10 3 5" xfId="9867"/>
    <cellStyle name="20% - Accent6 10 4" xfId="2701"/>
    <cellStyle name="20% - Accent6 10 4 2" xfId="4326"/>
    <cellStyle name="20% - Accent6 10 4 2 2" xfId="11638"/>
    <cellStyle name="20% - Accent6 10 4 3" xfId="6096"/>
    <cellStyle name="20% - Accent6 10 4 3 2" xfId="13388"/>
    <cellStyle name="20% - Accent6 10 4 4" xfId="7647"/>
    <cellStyle name="20% - Accent6 10 4 4 2" xfId="14896"/>
    <cellStyle name="20% - Accent6 10 4 5" xfId="10394"/>
    <cellStyle name="20% - Accent6 10 5" xfId="2924"/>
    <cellStyle name="20% - Accent6 10 5 2" xfId="4327"/>
    <cellStyle name="20% - Accent6 10 5 2 2" xfId="11639"/>
    <cellStyle name="20% - Accent6 10 5 3" xfId="6095"/>
    <cellStyle name="20% - Accent6 10 5 3 2" xfId="13387"/>
    <cellStyle name="20% - Accent6 10 5 4" xfId="7646"/>
    <cellStyle name="20% - Accent6 10 5 4 2" xfId="14895"/>
    <cellStyle name="20% - Accent6 10 5 5" xfId="10592"/>
    <cellStyle name="20% - Accent6 10 6" xfId="3038"/>
    <cellStyle name="20% - Accent6 10 6 2" xfId="4328"/>
    <cellStyle name="20% - Accent6 10 6 2 2" xfId="11640"/>
    <cellStyle name="20% - Accent6 10 6 3" xfId="6094"/>
    <cellStyle name="20% - Accent6 10 6 3 2" xfId="13386"/>
    <cellStyle name="20% - Accent6 10 6 4" xfId="7645"/>
    <cellStyle name="20% - Accent6 10 6 4 2" xfId="14894"/>
    <cellStyle name="20% - Accent6 10 6 5" xfId="10684"/>
    <cellStyle name="20% - Accent6 10 7" xfId="3568"/>
    <cellStyle name="20% - Accent6 10 7 2" xfId="4329"/>
    <cellStyle name="20% - Accent6 10 7 2 2" xfId="11641"/>
    <cellStyle name="20% - Accent6 10 7 3" xfId="6071"/>
    <cellStyle name="20% - Accent6 10 7 3 2" xfId="13363"/>
    <cellStyle name="20% - Accent6 10 7 4" xfId="7644"/>
    <cellStyle name="20% - Accent6 10 7 4 2" xfId="14893"/>
    <cellStyle name="20% - Accent6 10 7 5" xfId="10944"/>
    <cellStyle name="20% - Accent6 10 8" xfId="4323"/>
    <cellStyle name="20% - Accent6 10 8 2" xfId="11635"/>
    <cellStyle name="20% - Accent6 10 9" xfId="6099"/>
    <cellStyle name="20% - Accent6 10 9 2" xfId="13391"/>
    <cellStyle name="20% - Accent6 11" xfId="677"/>
    <cellStyle name="20% - Accent6 11 10" xfId="7643"/>
    <cellStyle name="20% - Accent6 11 10 2" xfId="14892"/>
    <cellStyle name="20% - Accent6 11 11" xfId="9417"/>
    <cellStyle name="20% - Accent6 11 2" xfId="1047"/>
    <cellStyle name="20% - Accent6 11 2 2" xfId="4331"/>
    <cellStyle name="20% - Accent6 11 2 2 2" xfId="11643"/>
    <cellStyle name="20% - Accent6 11 2 3" xfId="6069"/>
    <cellStyle name="20% - Accent6 11 2 3 2" xfId="13361"/>
    <cellStyle name="20% - Accent6 11 2 4" xfId="7642"/>
    <cellStyle name="20% - Accent6 11 2 4 2" xfId="14891"/>
    <cellStyle name="20% - Accent6 11 2 5" xfId="9676"/>
    <cellStyle name="20% - Accent6 11 3" xfId="1495"/>
    <cellStyle name="20% - Accent6 11 3 2" xfId="4332"/>
    <cellStyle name="20% - Accent6 11 3 2 2" xfId="11644"/>
    <cellStyle name="20% - Accent6 11 3 3" xfId="6068"/>
    <cellStyle name="20% - Accent6 11 3 3 2" xfId="13360"/>
    <cellStyle name="20% - Accent6 11 3 4" xfId="7641"/>
    <cellStyle name="20% - Accent6 11 3 4 2" xfId="14890"/>
    <cellStyle name="20% - Accent6 11 3 5" xfId="9877"/>
    <cellStyle name="20% - Accent6 11 4" xfId="2711"/>
    <cellStyle name="20% - Accent6 11 4 2" xfId="4333"/>
    <cellStyle name="20% - Accent6 11 4 2 2" xfId="11645"/>
    <cellStyle name="20% - Accent6 11 4 3" xfId="6067"/>
    <cellStyle name="20% - Accent6 11 4 3 2" xfId="13359"/>
    <cellStyle name="20% - Accent6 11 4 4" xfId="7640"/>
    <cellStyle name="20% - Accent6 11 4 4 2" xfId="14889"/>
    <cellStyle name="20% - Accent6 11 4 5" xfId="10404"/>
    <cellStyle name="20% - Accent6 11 5" xfId="2934"/>
    <cellStyle name="20% - Accent6 11 5 2" xfId="4334"/>
    <cellStyle name="20% - Accent6 11 5 2 2" xfId="11646"/>
    <cellStyle name="20% - Accent6 11 5 3" xfId="6066"/>
    <cellStyle name="20% - Accent6 11 5 3 2" xfId="13358"/>
    <cellStyle name="20% - Accent6 11 5 4" xfId="7639"/>
    <cellStyle name="20% - Accent6 11 5 4 2" xfId="14888"/>
    <cellStyle name="20% - Accent6 11 5 5" xfId="10602"/>
    <cellStyle name="20% - Accent6 11 6" xfId="3048"/>
    <cellStyle name="20% - Accent6 11 6 2" xfId="4335"/>
    <cellStyle name="20% - Accent6 11 6 2 2" xfId="11647"/>
    <cellStyle name="20% - Accent6 11 6 3" xfId="6065"/>
    <cellStyle name="20% - Accent6 11 6 3 2" xfId="13357"/>
    <cellStyle name="20% - Accent6 11 6 4" xfId="7638"/>
    <cellStyle name="20% - Accent6 11 6 4 2" xfId="14887"/>
    <cellStyle name="20% - Accent6 11 6 5" xfId="10694"/>
    <cellStyle name="20% - Accent6 11 7" xfId="3578"/>
    <cellStyle name="20% - Accent6 11 7 2" xfId="4336"/>
    <cellStyle name="20% - Accent6 11 7 2 2" xfId="11648"/>
    <cellStyle name="20% - Accent6 11 7 3" xfId="6064"/>
    <cellStyle name="20% - Accent6 11 7 3 2" xfId="13356"/>
    <cellStyle name="20% - Accent6 11 7 4" xfId="7637"/>
    <cellStyle name="20% - Accent6 11 7 4 2" xfId="14886"/>
    <cellStyle name="20% - Accent6 11 7 5" xfId="10954"/>
    <cellStyle name="20% - Accent6 11 8" xfId="4330"/>
    <cellStyle name="20% - Accent6 11 8 2" xfId="11642"/>
    <cellStyle name="20% - Accent6 11 9" xfId="6070"/>
    <cellStyle name="20% - Accent6 11 9 2" xfId="13362"/>
    <cellStyle name="20% - Accent6 12" xfId="684"/>
    <cellStyle name="20% - Accent6 12 10" xfId="7636"/>
    <cellStyle name="20% - Accent6 12 10 2" xfId="14885"/>
    <cellStyle name="20% - Accent6 12 11" xfId="9424"/>
    <cellStyle name="20% - Accent6 12 2" xfId="1054"/>
    <cellStyle name="20% - Accent6 12 2 2" xfId="4338"/>
    <cellStyle name="20% - Accent6 12 2 2 2" xfId="11650"/>
    <cellStyle name="20% - Accent6 12 2 3" xfId="6062"/>
    <cellStyle name="20% - Accent6 12 2 3 2" xfId="13354"/>
    <cellStyle name="20% - Accent6 12 2 4" xfId="7635"/>
    <cellStyle name="20% - Accent6 12 2 4 2" xfId="14884"/>
    <cellStyle name="20% - Accent6 12 2 5" xfId="9683"/>
    <cellStyle name="20% - Accent6 12 3" xfId="1502"/>
    <cellStyle name="20% - Accent6 12 3 2" xfId="4339"/>
    <cellStyle name="20% - Accent6 12 3 2 2" xfId="11651"/>
    <cellStyle name="20% - Accent6 12 3 3" xfId="6061"/>
    <cellStyle name="20% - Accent6 12 3 3 2" xfId="13353"/>
    <cellStyle name="20% - Accent6 12 3 4" xfId="7634"/>
    <cellStyle name="20% - Accent6 12 3 4 2" xfId="14883"/>
    <cellStyle name="20% - Accent6 12 3 5" xfId="9884"/>
    <cellStyle name="20% - Accent6 12 4" xfId="2718"/>
    <cellStyle name="20% - Accent6 12 4 2" xfId="4340"/>
    <cellStyle name="20% - Accent6 12 4 2 2" xfId="11652"/>
    <cellStyle name="20% - Accent6 12 4 3" xfId="6060"/>
    <cellStyle name="20% - Accent6 12 4 3 2" xfId="13352"/>
    <cellStyle name="20% - Accent6 12 4 4" xfId="7633"/>
    <cellStyle name="20% - Accent6 12 4 4 2" xfId="14882"/>
    <cellStyle name="20% - Accent6 12 4 5" xfId="10411"/>
    <cellStyle name="20% - Accent6 12 5" xfId="2941"/>
    <cellStyle name="20% - Accent6 12 5 2" xfId="4341"/>
    <cellStyle name="20% - Accent6 12 5 2 2" xfId="11653"/>
    <cellStyle name="20% - Accent6 12 5 3" xfId="6059"/>
    <cellStyle name="20% - Accent6 12 5 3 2" xfId="13351"/>
    <cellStyle name="20% - Accent6 12 5 4" xfId="7632"/>
    <cellStyle name="20% - Accent6 12 5 4 2" xfId="14881"/>
    <cellStyle name="20% - Accent6 12 5 5" xfId="10609"/>
    <cellStyle name="20% - Accent6 12 6" xfId="3055"/>
    <cellStyle name="20% - Accent6 12 6 2" xfId="4342"/>
    <cellStyle name="20% - Accent6 12 6 2 2" xfId="11654"/>
    <cellStyle name="20% - Accent6 12 6 3" xfId="6058"/>
    <cellStyle name="20% - Accent6 12 6 3 2" xfId="13350"/>
    <cellStyle name="20% - Accent6 12 6 4" xfId="7631"/>
    <cellStyle name="20% - Accent6 12 6 4 2" xfId="14880"/>
    <cellStyle name="20% - Accent6 12 6 5" xfId="10701"/>
    <cellStyle name="20% - Accent6 12 7" xfId="3585"/>
    <cellStyle name="20% - Accent6 12 7 2" xfId="4343"/>
    <cellStyle name="20% - Accent6 12 7 2 2" xfId="11655"/>
    <cellStyle name="20% - Accent6 12 7 3" xfId="6057"/>
    <cellStyle name="20% - Accent6 12 7 3 2" xfId="13349"/>
    <cellStyle name="20% - Accent6 12 7 4" xfId="7630"/>
    <cellStyle name="20% - Accent6 12 7 4 2" xfId="14879"/>
    <cellStyle name="20% - Accent6 12 7 5" xfId="10961"/>
    <cellStyle name="20% - Accent6 12 8" xfId="4337"/>
    <cellStyle name="20% - Accent6 12 8 2" xfId="11649"/>
    <cellStyle name="20% - Accent6 12 9" xfId="6063"/>
    <cellStyle name="20% - Accent6 12 9 2" xfId="13355"/>
    <cellStyle name="20% - Accent6 13" xfId="710"/>
    <cellStyle name="20% - Accent6 13 2" xfId="4344"/>
    <cellStyle name="20% - Accent6 13 2 2" xfId="11656"/>
    <cellStyle name="20% - Accent6 13 3" xfId="6056"/>
    <cellStyle name="20% - Accent6 13 3 2" xfId="13348"/>
    <cellStyle name="20% - Accent6 13 4" xfId="7629"/>
    <cellStyle name="20% - Accent6 13 4 2" xfId="14878"/>
    <cellStyle name="20% - Accent6 13 5" xfId="9442"/>
    <cellStyle name="20% - Accent6 14" xfId="820"/>
    <cellStyle name="20% - Accent6 14 2" xfId="4345"/>
    <cellStyle name="20% - Accent6 14 2 2" xfId="11657"/>
    <cellStyle name="20% - Accent6 14 3" xfId="6055"/>
    <cellStyle name="20% - Accent6 14 3 2" xfId="13347"/>
    <cellStyle name="20% - Accent6 14 4" xfId="7628"/>
    <cellStyle name="20% - Accent6 14 4 2" xfId="14877"/>
    <cellStyle name="20% - Accent6 14 5" xfId="9477"/>
    <cellStyle name="20% - Accent6 15" xfId="742"/>
    <cellStyle name="20% - Accent6 16" xfId="1528"/>
    <cellStyle name="20% - Accent6 17" xfId="1574"/>
    <cellStyle name="20% - Accent6 18" xfId="749"/>
    <cellStyle name="20% - Accent6 19" xfId="1589"/>
    <cellStyle name="20% - Accent6 2" xfId="314"/>
    <cellStyle name="20% - Accent6 2 2" xfId="1717"/>
    <cellStyle name="20% - Accent6 2 3" xfId="1718"/>
    <cellStyle name="20% - Accent6 20" xfId="1630"/>
    <cellStyle name="20% - Accent6 21" xfId="1715"/>
    <cellStyle name="20% - Accent6 21 2" xfId="4351"/>
    <cellStyle name="20% - Accent6 21 2 2" xfId="11663"/>
    <cellStyle name="20% - Accent6 21 3" xfId="6046"/>
    <cellStyle name="20% - Accent6 21 3 2" xfId="13338"/>
    <cellStyle name="20% - Accent6 21 4" xfId="7627"/>
    <cellStyle name="20% - Accent6 21 4 2" xfId="14876"/>
    <cellStyle name="20% - Accent6 21 5" xfId="9897"/>
    <cellStyle name="20% - Accent6 22" xfId="1915"/>
    <cellStyle name="20% - Accent6 22 2" xfId="4352"/>
    <cellStyle name="20% - Accent6 22 2 2" xfId="11664"/>
    <cellStyle name="20% - Accent6 22 3" xfId="6045"/>
    <cellStyle name="20% - Accent6 22 3 2" xfId="13337"/>
    <cellStyle name="20% - Accent6 22 4" xfId="7626"/>
    <cellStyle name="20% - Accent6 22 4 2" xfId="14875"/>
    <cellStyle name="20% - Accent6 22 5" xfId="9928"/>
    <cellStyle name="20% - Accent6 23" xfId="2136"/>
    <cellStyle name="20% - Accent6 23 2" xfId="4353"/>
    <cellStyle name="20% - Accent6 23 2 2" xfId="11665"/>
    <cellStyle name="20% - Accent6 23 3" xfId="6044"/>
    <cellStyle name="20% - Accent6 23 3 2" xfId="13336"/>
    <cellStyle name="20% - Accent6 23 4" xfId="7625"/>
    <cellStyle name="20% - Accent6 23 4 2" xfId="14874"/>
    <cellStyle name="20% - Accent6 23 5" xfId="9961"/>
    <cellStyle name="20% - Accent6 24" xfId="2203"/>
    <cellStyle name="20% - Accent6 24 2" xfId="4354"/>
    <cellStyle name="20% - Accent6 24 2 2" xfId="11666"/>
    <cellStyle name="20% - Accent6 24 3" xfId="6043"/>
    <cellStyle name="20% - Accent6 24 3 2" xfId="13335"/>
    <cellStyle name="20% - Accent6 24 4" xfId="7624"/>
    <cellStyle name="20% - Accent6 24 4 2" xfId="14873"/>
    <cellStyle name="20% - Accent6 24 5" xfId="9981"/>
    <cellStyle name="20% - Accent6 25" xfId="2317"/>
    <cellStyle name="20% - Accent6 25 2" xfId="4355"/>
    <cellStyle name="20% - Accent6 25 2 2" xfId="11667"/>
    <cellStyle name="20% - Accent6 25 3" xfId="6042"/>
    <cellStyle name="20% - Accent6 25 3 2" xfId="13334"/>
    <cellStyle name="20% - Accent6 25 4" xfId="7623"/>
    <cellStyle name="20% - Accent6 25 4 2" xfId="14872"/>
    <cellStyle name="20% - Accent6 25 5" xfId="10037"/>
    <cellStyle name="20% - Accent6 26" xfId="2572"/>
    <cellStyle name="20% - Accent6 26 2" xfId="4356"/>
    <cellStyle name="20% - Accent6 26 2 2" xfId="11668"/>
    <cellStyle name="20% - Accent6 26 3" xfId="6041"/>
    <cellStyle name="20% - Accent6 26 3 2" xfId="13333"/>
    <cellStyle name="20% - Accent6 26 4" xfId="7622"/>
    <cellStyle name="20% - Accent6 26 4 2" xfId="14871"/>
    <cellStyle name="20% - Accent6 26 5" xfId="10267"/>
    <cellStyle name="20% - Accent6 27" xfId="2490"/>
    <cellStyle name="20% - Accent6 27 2" xfId="4357"/>
    <cellStyle name="20% - Accent6 27 2 2" xfId="11669"/>
    <cellStyle name="20% - Accent6 27 3" xfId="6040"/>
    <cellStyle name="20% - Accent6 27 3 2" xfId="13332"/>
    <cellStyle name="20% - Accent6 27 4" xfId="7621"/>
    <cellStyle name="20% - Accent6 27 4 2" xfId="14870"/>
    <cellStyle name="20% - Accent6 27 5" xfId="10188"/>
    <cellStyle name="20% - Accent6 28" xfId="3323"/>
    <cellStyle name="20% - Accent6 28 2" xfId="4358"/>
    <cellStyle name="20% - Accent6 28 2 2" xfId="11670"/>
    <cellStyle name="20% - Accent6 28 3" xfId="6039"/>
    <cellStyle name="20% - Accent6 28 3 2" xfId="13331"/>
    <cellStyle name="20% - Accent6 28 4" xfId="7620"/>
    <cellStyle name="20% - Accent6 28 4 2" xfId="14869"/>
    <cellStyle name="20% - Accent6 28 5" xfId="10741"/>
    <cellStyle name="20% - Accent6 29" xfId="4322"/>
    <cellStyle name="20% - Accent6 29 2" xfId="11634"/>
    <cellStyle name="20% - Accent6 3" xfId="315"/>
    <cellStyle name="20% - Accent6 3 2" xfId="1719"/>
    <cellStyle name="20% - Accent6 3 3" xfId="1720"/>
    <cellStyle name="20% - Accent6 30" xfId="6122"/>
    <cellStyle name="20% - Accent6 30 2" xfId="13414"/>
    <cellStyle name="20% - Accent6 31" xfId="7673"/>
    <cellStyle name="20% - Accent6 31 2" xfId="14922"/>
    <cellStyle name="20% - Accent6 32" xfId="9172"/>
    <cellStyle name="20% - Accent6 4" xfId="406"/>
    <cellStyle name="20% - Accent6 4 10" xfId="2424"/>
    <cellStyle name="20% - Accent6 4 10 2" xfId="4363"/>
    <cellStyle name="20% - Accent6 4 10 2 2" xfId="11675"/>
    <cellStyle name="20% - Accent6 4 10 3" xfId="6034"/>
    <cellStyle name="20% - Accent6 4 10 3 2" xfId="13326"/>
    <cellStyle name="20% - Accent6 4 10 4" xfId="7618"/>
    <cellStyle name="20% - Accent6 4 10 4 2" xfId="14867"/>
    <cellStyle name="20% - Accent6 4 10 5" xfId="10132"/>
    <cellStyle name="20% - Accent6 4 11" xfId="2841"/>
    <cellStyle name="20% - Accent6 4 11 2" xfId="4364"/>
    <cellStyle name="20% - Accent6 4 11 2 2" xfId="11676"/>
    <cellStyle name="20% - Accent6 4 11 3" xfId="6033"/>
    <cellStyle name="20% - Accent6 4 11 3 2" xfId="13325"/>
    <cellStyle name="20% - Accent6 4 11 4" xfId="7617"/>
    <cellStyle name="20% - Accent6 4 11 4 2" xfId="14866"/>
    <cellStyle name="20% - Accent6 4 11 5" xfId="10517"/>
    <cellStyle name="20% - Accent6 4 12" xfId="2987"/>
    <cellStyle name="20% - Accent6 4 12 2" xfId="4365"/>
    <cellStyle name="20% - Accent6 4 12 2 2" xfId="11677"/>
    <cellStyle name="20% - Accent6 4 12 3" xfId="6032"/>
    <cellStyle name="20% - Accent6 4 12 3 2" xfId="13324"/>
    <cellStyle name="20% - Accent6 4 12 4" xfId="7616"/>
    <cellStyle name="20% - Accent6 4 12 4 2" xfId="14865"/>
    <cellStyle name="20% - Accent6 4 12 5" xfId="10640"/>
    <cellStyle name="20% - Accent6 4 13" xfId="3357"/>
    <cellStyle name="20% - Accent6 4 13 2" xfId="4366"/>
    <cellStyle name="20% - Accent6 4 13 2 2" xfId="11678"/>
    <cellStyle name="20% - Accent6 4 13 3" xfId="6031"/>
    <cellStyle name="20% - Accent6 4 13 3 2" xfId="13323"/>
    <cellStyle name="20% - Accent6 4 13 4" xfId="7615"/>
    <cellStyle name="20% - Accent6 4 13 4 2" xfId="14864"/>
    <cellStyle name="20% - Accent6 4 13 5" xfId="10751"/>
    <cellStyle name="20% - Accent6 4 14" xfId="4362"/>
    <cellStyle name="20% - Accent6 4 14 2" xfId="11674"/>
    <cellStyle name="20% - Accent6 4 15" xfId="6035"/>
    <cellStyle name="20% - Accent6 4 15 2" xfId="13327"/>
    <cellStyle name="20% - Accent6 4 16" xfId="7619"/>
    <cellStyle name="20% - Accent6 4 16 2" xfId="14868"/>
    <cellStyle name="20% - Accent6 4 17" xfId="9219"/>
    <cellStyle name="20% - Accent6 4 2" xfId="561"/>
    <cellStyle name="20% - Accent6 4 2 10" xfId="2838"/>
    <cellStyle name="20% - Accent6 4 2 10 2" xfId="4368"/>
    <cellStyle name="20% - Accent6 4 2 10 2 2" xfId="11680"/>
    <cellStyle name="20% - Accent6 4 2 10 3" xfId="6029"/>
    <cellStyle name="20% - Accent6 4 2 10 3 2" xfId="13321"/>
    <cellStyle name="20% - Accent6 4 2 10 4" xfId="7612"/>
    <cellStyle name="20% - Accent6 4 2 10 4 2" xfId="14862"/>
    <cellStyle name="20% - Accent6 4 2 10 5" xfId="10515"/>
    <cellStyle name="20% - Accent6 4 2 11" xfId="3459"/>
    <cellStyle name="20% - Accent6 4 2 11 2" xfId="4369"/>
    <cellStyle name="20% - Accent6 4 2 11 2 2" xfId="11681"/>
    <cellStyle name="20% - Accent6 4 2 11 3" xfId="6028"/>
    <cellStyle name="20% - Accent6 4 2 11 3 2" xfId="13320"/>
    <cellStyle name="20% - Accent6 4 2 11 4" xfId="7611"/>
    <cellStyle name="20% - Accent6 4 2 11 4 2" xfId="14861"/>
    <cellStyle name="20% - Accent6 4 2 11 5" xfId="10837"/>
    <cellStyle name="20% - Accent6 4 2 12" xfId="4367"/>
    <cellStyle name="20% - Accent6 4 2 12 2" xfId="11679"/>
    <cellStyle name="20% - Accent6 4 2 13" xfId="6030"/>
    <cellStyle name="20% - Accent6 4 2 13 2" xfId="13322"/>
    <cellStyle name="20% - Accent6 4 2 14" xfId="7613"/>
    <cellStyle name="20% - Accent6 4 2 14 2" xfId="14863"/>
    <cellStyle name="20% - Accent6 4 2 15" xfId="9304"/>
    <cellStyle name="20% - Accent6 4 2 2" xfId="934"/>
    <cellStyle name="20% - Accent6 4 2 2 2" xfId="4370"/>
    <cellStyle name="20% - Accent6 4 2 2 2 2" xfId="11682"/>
    <cellStyle name="20% - Accent6 4 2 2 3" xfId="6027"/>
    <cellStyle name="20% - Accent6 4 2 2 3 2" xfId="13319"/>
    <cellStyle name="20% - Accent6 4 2 2 4" xfId="7610"/>
    <cellStyle name="20% - Accent6 4 2 2 4 2" xfId="14860"/>
    <cellStyle name="20% - Accent6 4 2 2 5" xfId="9566"/>
    <cellStyle name="20% - Accent6 4 2 3" xfId="1377"/>
    <cellStyle name="20% - Accent6 4 2 3 2" xfId="4371"/>
    <cellStyle name="20% - Accent6 4 2 3 2 2" xfId="11683"/>
    <cellStyle name="20% - Accent6 4 2 3 3" xfId="6026"/>
    <cellStyle name="20% - Accent6 4 2 3 3 2" xfId="13318"/>
    <cellStyle name="20% - Accent6 4 2 3 4" xfId="7609"/>
    <cellStyle name="20% - Accent6 4 2 3 4 2" xfId="14859"/>
    <cellStyle name="20% - Accent6 4 2 3 5" xfId="9760"/>
    <cellStyle name="20% - Accent6 4 2 4" xfId="1722"/>
    <cellStyle name="20% - Accent6 4 2 4 2" xfId="4372"/>
    <cellStyle name="20% - Accent6 4 2 4 2 2" xfId="11684"/>
    <cellStyle name="20% - Accent6 4 2 4 3" xfId="6025"/>
    <cellStyle name="20% - Accent6 4 2 4 3 2" xfId="13317"/>
    <cellStyle name="20% - Accent6 4 2 4 4" xfId="7608"/>
    <cellStyle name="20% - Accent6 4 2 4 4 2" xfId="14858"/>
    <cellStyle name="20% - Accent6 4 2 4 5" xfId="9898"/>
    <cellStyle name="20% - Accent6 4 2 5" xfId="1895"/>
    <cellStyle name="20% - Accent6 4 2 5 2" xfId="4373"/>
    <cellStyle name="20% - Accent6 4 2 5 2 2" xfId="11685"/>
    <cellStyle name="20% - Accent6 4 2 5 3" xfId="6024"/>
    <cellStyle name="20% - Accent6 4 2 5 3 2" xfId="13316"/>
    <cellStyle name="20% - Accent6 4 2 5 4" xfId="7607"/>
    <cellStyle name="20% - Accent6 4 2 5 4 2" xfId="14857"/>
    <cellStyle name="20% - Accent6 4 2 5 5" xfId="9925"/>
    <cellStyle name="20% - Accent6 4 2 6" xfId="2132"/>
    <cellStyle name="20% - Accent6 4 2 6 2" xfId="4374"/>
    <cellStyle name="20% - Accent6 4 2 6 2 2" xfId="11686"/>
    <cellStyle name="20% - Accent6 4 2 6 3" xfId="6023"/>
    <cellStyle name="20% - Accent6 4 2 6 3 2" xfId="13315"/>
    <cellStyle name="20% - Accent6 4 2 6 4" xfId="7606"/>
    <cellStyle name="20% - Accent6 4 2 6 4 2" xfId="14856"/>
    <cellStyle name="20% - Accent6 4 2 6 5" xfId="9960"/>
    <cellStyle name="20% - Accent6 4 2 7" xfId="2200"/>
    <cellStyle name="20% - Accent6 4 2 7 2" xfId="4375"/>
    <cellStyle name="20% - Accent6 4 2 7 2 2" xfId="11687"/>
    <cellStyle name="20% - Accent6 4 2 7 3" xfId="6022"/>
    <cellStyle name="20% - Accent6 4 2 7 3 2" xfId="13314"/>
    <cellStyle name="20% - Accent6 4 2 7 4" xfId="7605"/>
    <cellStyle name="20% - Accent6 4 2 7 4 2" xfId="14855"/>
    <cellStyle name="20% - Accent6 4 2 7 5" xfId="9980"/>
    <cellStyle name="20% - Accent6 4 2 8" xfId="2591"/>
    <cellStyle name="20% - Accent6 4 2 8 2" xfId="4376"/>
    <cellStyle name="20% - Accent6 4 2 8 2 2" xfId="11688"/>
    <cellStyle name="20% - Accent6 4 2 8 3" xfId="6021"/>
    <cellStyle name="20% - Accent6 4 2 8 3 2" xfId="13313"/>
    <cellStyle name="20% - Accent6 4 2 8 4" xfId="7604"/>
    <cellStyle name="20% - Accent6 4 2 8 4 2" xfId="14854"/>
    <cellStyle name="20% - Accent6 4 2 8 5" xfId="10285"/>
    <cellStyle name="20% - Accent6 4 2 9" xfId="2308"/>
    <cellStyle name="20% - Accent6 4 2 9 2" xfId="4377"/>
    <cellStyle name="20% - Accent6 4 2 9 2 2" xfId="11689"/>
    <cellStyle name="20% - Accent6 4 2 9 3" xfId="6020"/>
    <cellStyle name="20% - Accent6 4 2 9 3 2" xfId="13312"/>
    <cellStyle name="20% - Accent6 4 2 9 4" xfId="7603"/>
    <cellStyle name="20% - Accent6 4 2 9 4 2" xfId="14853"/>
    <cellStyle name="20% - Accent6 4 2 9 5" xfId="10028"/>
    <cellStyle name="20% - Accent6 4 3" xfId="592"/>
    <cellStyle name="20% - Accent6 4 3 10" xfId="2880"/>
    <cellStyle name="20% - Accent6 4 3 10 2" xfId="4379"/>
    <cellStyle name="20% - Accent6 4 3 10 2 2" xfId="11691"/>
    <cellStyle name="20% - Accent6 4 3 10 3" xfId="6018"/>
    <cellStyle name="20% - Accent6 4 3 10 3 2" xfId="13310"/>
    <cellStyle name="20% - Accent6 4 3 10 4" xfId="7601"/>
    <cellStyle name="20% - Accent6 4 3 10 4 2" xfId="14851"/>
    <cellStyle name="20% - Accent6 4 3 10 5" xfId="10548"/>
    <cellStyle name="20% - Accent6 4 3 11" xfId="3491"/>
    <cellStyle name="20% - Accent6 4 3 11 2" xfId="4380"/>
    <cellStyle name="20% - Accent6 4 3 11 2 2" xfId="11692"/>
    <cellStyle name="20% - Accent6 4 3 11 3" xfId="6017"/>
    <cellStyle name="20% - Accent6 4 3 11 3 2" xfId="13309"/>
    <cellStyle name="20% - Accent6 4 3 11 4" xfId="7600"/>
    <cellStyle name="20% - Accent6 4 3 11 4 2" xfId="14850"/>
    <cellStyle name="20% - Accent6 4 3 11 5" xfId="10869"/>
    <cellStyle name="20% - Accent6 4 3 12" xfId="4378"/>
    <cellStyle name="20% - Accent6 4 3 12 2" xfId="11690"/>
    <cellStyle name="20% - Accent6 4 3 13" xfId="6019"/>
    <cellStyle name="20% - Accent6 4 3 13 2" xfId="13311"/>
    <cellStyle name="20% - Accent6 4 3 14" xfId="7602"/>
    <cellStyle name="20% - Accent6 4 3 14 2" xfId="14852"/>
    <cellStyle name="20% - Accent6 4 3 15" xfId="9334"/>
    <cellStyle name="20% - Accent6 4 3 2" xfId="964"/>
    <cellStyle name="20% - Accent6 4 3 2 2" xfId="4381"/>
    <cellStyle name="20% - Accent6 4 3 2 2 2" xfId="11693"/>
    <cellStyle name="20% - Accent6 4 3 2 3" xfId="6016"/>
    <cellStyle name="20% - Accent6 4 3 2 3 2" xfId="13308"/>
    <cellStyle name="20% - Accent6 4 3 2 4" xfId="7599"/>
    <cellStyle name="20% - Accent6 4 3 2 4 2" xfId="14849"/>
    <cellStyle name="20% - Accent6 4 3 2 5" xfId="9595"/>
    <cellStyle name="20% - Accent6 4 3 3" xfId="1410"/>
    <cellStyle name="20% - Accent6 4 3 3 2" xfId="4382"/>
    <cellStyle name="20% - Accent6 4 3 3 2 2" xfId="11694"/>
    <cellStyle name="20% - Accent6 4 3 3 3" xfId="6015"/>
    <cellStyle name="20% - Accent6 4 3 3 3 2" xfId="13307"/>
    <cellStyle name="20% - Accent6 4 3 3 4" xfId="7598"/>
    <cellStyle name="20% - Accent6 4 3 3 4 2" xfId="14848"/>
    <cellStyle name="20% - Accent6 4 3 3 5" xfId="9792"/>
    <cellStyle name="20% - Accent6 4 3 4" xfId="1723"/>
    <cellStyle name="20% - Accent6 4 3 5" xfId="1892"/>
    <cellStyle name="20% - Accent6 4 3 6" xfId="2131"/>
    <cellStyle name="20% - Accent6 4 3 7" xfId="2199"/>
    <cellStyle name="20% - Accent6 4 3 8" xfId="2624"/>
    <cellStyle name="20% - Accent6 4 3 8 2" xfId="4387"/>
    <cellStyle name="20% - Accent6 4 3 8 2 2" xfId="11699"/>
    <cellStyle name="20% - Accent6 4 3 8 3" xfId="6006"/>
    <cellStyle name="20% - Accent6 4 3 8 3 2" xfId="13298"/>
    <cellStyle name="20% - Accent6 4 3 8 4" xfId="7593"/>
    <cellStyle name="20% - Accent6 4 3 8 4 2" xfId="14843"/>
    <cellStyle name="20% - Accent6 4 3 8 5" xfId="10317"/>
    <cellStyle name="20% - Accent6 4 3 9" xfId="2499"/>
    <cellStyle name="20% - Accent6 4 3 9 2" xfId="4388"/>
    <cellStyle name="20% - Accent6 4 3 9 2 2" xfId="11700"/>
    <cellStyle name="20% - Accent6 4 3 9 3" xfId="6005"/>
    <cellStyle name="20% - Accent6 4 3 9 3 2" xfId="13297"/>
    <cellStyle name="20% - Accent6 4 3 9 4" xfId="7592"/>
    <cellStyle name="20% - Accent6 4 3 9 4 2" xfId="14842"/>
    <cellStyle name="20% - Accent6 4 3 9 5" xfId="10197"/>
    <cellStyle name="20% - Accent6 4 4" xfId="786"/>
    <cellStyle name="20% - Accent6 4 4 2" xfId="4389"/>
    <cellStyle name="20% - Accent6 4 4 2 2" xfId="11701"/>
    <cellStyle name="20% - Accent6 4 4 3" xfId="6004"/>
    <cellStyle name="20% - Accent6 4 4 3 2" xfId="13296"/>
    <cellStyle name="20% - Accent6 4 4 4" xfId="7591"/>
    <cellStyle name="20% - Accent6 4 4 4 2" xfId="14841"/>
    <cellStyle name="20% - Accent6 4 4 5" xfId="9463"/>
    <cellStyle name="20% - Accent6 4 5" xfId="851"/>
    <cellStyle name="20% - Accent6 4 5 2" xfId="4390"/>
    <cellStyle name="20% - Accent6 4 5 2 2" xfId="11702"/>
    <cellStyle name="20% - Accent6 4 5 3" xfId="6003"/>
    <cellStyle name="20% - Accent6 4 5 3 2" xfId="13295"/>
    <cellStyle name="20% - Accent6 4 5 4" xfId="7590"/>
    <cellStyle name="20% - Accent6 4 5 4 2" xfId="14840"/>
    <cellStyle name="20% - Accent6 4 5 5" xfId="9496"/>
    <cellStyle name="20% - Accent6 4 6" xfId="1721"/>
    <cellStyle name="20% - Accent6 4 7" xfId="1898"/>
    <cellStyle name="20% - Accent6 4 8" xfId="2133"/>
    <cellStyle name="20% - Accent6 4 9" xfId="2201"/>
    <cellStyle name="20% - Accent6 5" xfId="449"/>
    <cellStyle name="20% - Accent6 5 10" xfId="2480"/>
    <cellStyle name="20% - Accent6 5 10 2" xfId="4396"/>
    <cellStyle name="20% - Accent6 5 10 2 2" xfId="11708"/>
    <cellStyle name="20% - Accent6 5 10 3" xfId="5997"/>
    <cellStyle name="20% - Accent6 5 10 3 2" xfId="13289"/>
    <cellStyle name="20% - Accent6 5 10 4" xfId="7588"/>
    <cellStyle name="20% - Accent6 5 10 4 2" xfId="14838"/>
    <cellStyle name="20% - Accent6 5 10 5" xfId="10178"/>
    <cellStyle name="20% - Accent6 5 11" xfId="2861"/>
    <cellStyle name="20% - Accent6 5 11 2" xfId="4397"/>
    <cellStyle name="20% - Accent6 5 11 2 2" xfId="11709"/>
    <cellStyle name="20% - Accent6 5 11 3" xfId="5996"/>
    <cellStyle name="20% - Accent6 5 11 3 2" xfId="13288"/>
    <cellStyle name="20% - Accent6 5 11 4" xfId="7587"/>
    <cellStyle name="20% - Accent6 5 11 4 2" xfId="14837"/>
    <cellStyle name="20% - Accent6 5 11 5" xfId="10534"/>
    <cellStyle name="20% - Accent6 5 12" xfId="2992"/>
    <cellStyle name="20% - Accent6 5 12 2" xfId="4398"/>
    <cellStyle name="20% - Accent6 5 12 2 2" xfId="11710"/>
    <cellStyle name="20% - Accent6 5 12 3" xfId="5995"/>
    <cellStyle name="20% - Accent6 5 12 3 2" xfId="13287"/>
    <cellStyle name="20% - Accent6 5 12 4" xfId="7586"/>
    <cellStyle name="20% - Accent6 5 12 4 2" xfId="14836"/>
    <cellStyle name="20% - Accent6 5 12 5" xfId="10642"/>
    <cellStyle name="20% - Accent6 5 13" xfId="3385"/>
    <cellStyle name="20% - Accent6 5 13 2" xfId="4399"/>
    <cellStyle name="20% - Accent6 5 13 2 2" xfId="11711"/>
    <cellStyle name="20% - Accent6 5 13 3" xfId="5994"/>
    <cellStyle name="20% - Accent6 5 13 3 2" xfId="13286"/>
    <cellStyle name="20% - Accent6 5 13 4" xfId="7585"/>
    <cellStyle name="20% - Accent6 5 13 4 2" xfId="14835"/>
    <cellStyle name="20% - Accent6 5 13 5" xfId="10772"/>
    <cellStyle name="20% - Accent6 5 14" xfId="4395"/>
    <cellStyle name="20% - Accent6 5 14 2" xfId="11707"/>
    <cellStyle name="20% - Accent6 5 15" xfId="5998"/>
    <cellStyle name="20% - Accent6 5 15 2" xfId="13290"/>
    <cellStyle name="20% - Accent6 5 16" xfId="7589"/>
    <cellStyle name="20% - Accent6 5 16 2" xfId="14839"/>
    <cellStyle name="20% - Accent6 5 17" xfId="9240"/>
    <cellStyle name="20% - Accent6 5 2" xfId="586"/>
    <cellStyle name="20% - Accent6 5 2 10" xfId="7584"/>
    <cellStyle name="20% - Accent6 5 2 10 2" xfId="14834"/>
    <cellStyle name="20% - Accent6 5 2 11" xfId="9328"/>
    <cellStyle name="20% - Accent6 5 2 2" xfId="959"/>
    <cellStyle name="20% - Accent6 5 2 2 2" xfId="4401"/>
    <cellStyle name="20% - Accent6 5 2 2 2 2" xfId="11713"/>
    <cellStyle name="20% - Accent6 5 2 2 3" xfId="5992"/>
    <cellStyle name="20% - Accent6 5 2 2 3 2" xfId="13284"/>
    <cellStyle name="20% - Accent6 5 2 2 4" xfId="7583"/>
    <cellStyle name="20% - Accent6 5 2 2 4 2" xfId="14833"/>
    <cellStyle name="20% - Accent6 5 2 2 5" xfId="9590"/>
    <cellStyle name="20% - Accent6 5 2 3" xfId="1404"/>
    <cellStyle name="20% - Accent6 5 2 3 2" xfId="4402"/>
    <cellStyle name="20% - Accent6 5 2 3 2 2" xfId="11714"/>
    <cellStyle name="20% - Accent6 5 2 3 3" xfId="5991"/>
    <cellStyle name="20% - Accent6 5 2 3 3 2" xfId="13283"/>
    <cellStyle name="20% - Accent6 5 2 3 4" xfId="7582"/>
    <cellStyle name="20% - Accent6 5 2 3 4 2" xfId="14832"/>
    <cellStyle name="20% - Accent6 5 2 3 5" xfId="9786"/>
    <cellStyle name="20% - Accent6 5 2 4" xfId="2618"/>
    <cellStyle name="20% - Accent6 5 2 4 2" xfId="4403"/>
    <cellStyle name="20% - Accent6 5 2 4 2 2" xfId="11715"/>
    <cellStyle name="20% - Accent6 5 2 4 3" xfId="5990"/>
    <cellStyle name="20% - Accent6 5 2 4 3 2" xfId="13282"/>
    <cellStyle name="20% - Accent6 5 2 4 4" xfId="7581"/>
    <cellStyle name="20% - Accent6 5 2 4 4 2" xfId="14831"/>
    <cellStyle name="20% - Accent6 5 2 4 5" xfId="10311"/>
    <cellStyle name="20% - Accent6 5 2 5" xfId="2349"/>
    <cellStyle name="20% - Accent6 5 2 5 2" xfId="4404"/>
    <cellStyle name="20% - Accent6 5 2 5 2 2" xfId="11716"/>
    <cellStyle name="20% - Accent6 5 2 5 3" xfId="5989"/>
    <cellStyle name="20% - Accent6 5 2 5 3 2" xfId="13281"/>
    <cellStyle name="20% - Accent6 5 2 5 4" xfId="7580"/>
    <cellStyle name="20% - Accent6 5 2 5 4 2" xfId="14830"/>
    <cellStyle name="20% - Accent6 5 2 5 5" xfId="10068"/>
    <cellStyle name="20% - Accent6 5 2 6" xfId="2773"/>
    <cellStyle name="20% - Accent6 5 2 6 2" xfId="4405"/>
    <cellStyle name="20% - Accent6 5 2 6 2 2" xfId="11717"/>
    <cellStyle name="20% - Accent6 5 2 6 3" xfId="5988"/>
    <cellStyle name="20% - Accent6 5 2 6 3 2" xfId="13280"/>
    <cellStyle name="20% - Accent6 5 2 6 4" xfId="7579"/>
    <cellStyle name="20% - Accent6 5 2 6 4 2" xfId="14829"/>
    <cellStyle name="20% - Accent6 5 2 6 5" xfId="10455"/>
    <cellStyle name="20% - Accent6 5 2 7" xfId="3485"/>
    <cellStyle name="20% - Accent6 5 2 7 2" xfId="4406"/>
    <cellStyle name="20% - Accent6 5 2 7 2 2" xfId="11718"/>
    <cellStyle name="20% - Accent6 5 2 7 3" xfId="5987"/>
    <cellStyle name="20% - Accent6 5 2 7 3 2" xfId="13279"/>
    <cellStyle name="20% - Accent6 5 2 7 4" xfId="7578"/>
    <cellStyle name="20% - Accent6 5 2 7 4 2" xfId="14828"/>
    <cellStyle name="20% - Accent6 5 2 7 5" xfId="10863"/>
    <cellStyle name="20% - Accent6 5 2 8" xfId="4400"/>
    <cellStyle name="20% - Accent6 5 2 8 2" xfId="11712"/>
    <cellStyle name="20% - Accent6 5 2 9" xfId="5993"/>
    <cellStyle name="20% - Accent6 5 2 9 2" xfId="13285"/>
    <cellStyle name="20% - Accent6 5 3" xfId="623"/>
    <cellStyle name="20% - Accent6 5 3 10" xfId="7577"/>
    <cellStyle name="20% - Accent6 5 3 10 2" xfId="14827"/>
    <cellStyle name="20% - Accent6 5 3 11" xfId="9363"/>
    <cellStyle name="20% - Accent6 5 3 2" xfId="996"/>
    <cellStyle name="20% - Accent6 5 3 2 2" xfId="4408"/>
    <cellStyle name="20% - Accent6 5 3 2 2 2" xfId="11720"/>
    <cellStyle name="20% - Accent6 5 3 2 3" xfId="5985"/>
    <cellStyle name="20% - Accent6 5 3 2 3 2" xfId="13277"/>
    <cellStyle name="20% - Accent6 5 3 2 4" xfId="7576"/>
    <cellStyle name="20% - Accent6 5 3 2 4 2" xfId="14826"/>
    <cellStyle name="20% - Accent6 5 3 2 5" xfId="9625"/>
    <cellStyle name="20% - Accent6 5 3 3" xfId="1441"/>
    <cellStyle name="20% - Accent6 5 3 3 2" xfId="4409"/>
    <cellStyle name="20% - Accent6 5 3 3 2 2" xfId="11721"/>
    <cellStyle name="20% - Accent6 5 3 3 3" xfId="5984"/>
    <cellStyle name="20% - Accent6 5 3 3 3 2" xfId="13276"/>
    <cellStyle name="20% - Accent6 5 3 3 4" xfId="7575"/>
    <cellStyle name="20% - Accent6 5 3 3 4 2" xfId="14825"/>
    <cellStyle name="20% - Accent6 5 3 3 5" xfId="9823"/>
    <cellStyle name="20% - Accent6 5 3 4" xfId="2657"/>
    <cellStyle name="20% - Accent6 5 3 4 2" xfId="4410"/>
    <cellStyle name="20% - Accent6 5 3 4 2 2" xfId="11722"/>
    <cellStyle name="20% - Accent6 5 3 4 3" xfId="5983"/>
    <cellStyle name="20% - Accent6 5 3 4 3 2" xfId="13275"/>
    <cellStyle name="20% - Accent6 5 3 4 4" xfId="7574"/>
    <cellStyle name="20% - Accent6 5 3 4 4 2" xfId="14824"/>
    <cellStyle name="20% - Accent6 5 3 4 5" xfId="10350"/>
    <cellStyle name="20% - Accent6 5 3 5" xfId="2325"/>
    <cellStyle name="20% - Accent6 5 3 5 2" xfId="4411"/>
    <cellStyle name="20% - Accent6 5 3 5 2 2" xfId="11723"/>
    <cellStyle name="20% - Accent6 5 3 5 3" xfId="5982"/>
    <cellStyle name="20% - Accent6 5 3 5 3 2" xfId="13274"/>
    <cellStyle name="20% - Accent6 5 3 5 4" xfId="7573"/>
    <cellStyle name="20% - Accent6 5 3 5 4 2" xfId="14823"/>
    <cellStyle name="20% - Accent6 5 3 5 5" xfId="10044"/>
    <cellStyle name="20% - Accent6 5 3 6" xfId="2854"/>
    <cellStyle name="20% - Accent6 5 3 6 2" xfId="4412"/>
    <cellStyle name="20% - Accent6 5 3 6 2 2" xfId="11724"/>
    <cellStyle name="20% - Accent6 5 3 6 3" xfId="5981"/>
    <cellStyle name="20% - Accent6 5 3 6 3 2" xfId="13273"/>
    <cellStyle name="20% - Accent6 5 3 6 4" xfId="7572"/>
    <cellStyle name="20% - Accent6 5 3 6 4 2" xfId="14822"/>
    <cellStyle name="20% - Accent6 5 3 6 5" xfId="10528"/>
    <cellStyle name="20% - Accent6 5 3 7" xfId="3524"/>
    <cellStyle name="20% - Accent6 5 3 7 2" xfId="4413"/>
    <cellStyle name="20% - Accent6 5 3 7 2 2" xfId="11725"/>
    <cellStyle name="20% - Accent6 5 3 7 3" xfId="5980"/>
    <cellStyle name="20% - Accent6 5 3 7 3 2" xfId="13272"/>
    <cellStyle name="20% - Accent6 5 3 7 4" xfId="7571"/>
    <cellStyle name="20% - Accent6 5 3 7 4 2" xfId="14821"/>
    <cellStyle name="20% - Accent6 5 3 7 5" xfId="10900"/>
    <cellStyle name="20% - Accent6 5 3 8" xfId="4407"/>
    <cellStyle name="20% - Accent6 5 3 8 2" xfId="11719"/>
    <cellStyle name="20% - Accent6 5 3 9" xfId="5986"/>
    <cellStyle name="20% - Accent6 5 3 9 2" xfId="13278"/>
    <cellStyle name="20% - Accent6 5 4" xfId="838"/>
    <cellStyle name="20% - Accent6 5 4 2" xfId="4414"/>
    <cellStyle name="20% - Accent6 5 4 2 2" xfId="11726"/>
    <cellStyle name="20% - Accent6 5 4 3" xfId="5979"/>
    <cellStyle name="20% - Accent6 5 4 3 2" xfId="13271"/>
    <cellStyle name="20% - Accent6 5 4 4" xfId="7570"/>
    <cellStyle name="20% - Accent6 5 4 4 2" xfId="14820"/>
    <cellStyle name="20% - Accent6 5 4 5" xfId="9491"/>
    <cellStyle name="20% - Accent6 5 5" xfId="1283"/>
    <cellStyle name="20% - Accent6 5 5 2" xfId="4415"/>
    <cellStyle name="20% - Accent6 5 5 2 2" xfId="11727"/>
    <cellStyle name="20% - Accent6 5 5 3" xfId="5978"/>
    <cellStyle name="20% - Accent6 5 5 3 2" xfId="13270"/>
    <cellStyle name="20% - Accent6 5 5 4" xfId="7569"/>
    <cellStyle name="20% - Accent6 5 5 4 2" xfId="14819"/>
    <cellStyle name="20% - Accent6 5 5 5" xfId="9695"/>
    <cellStyle name="20% - Accent6 5 6" xfId="1724"/>
    <cellStyle name="20% - Accent6 5 7" xfId="1889"/>
    <cellStyle name="20% - Accent6 5 8" xfId="2130"/>
    <cellStyle name="20% - Accent6 5 9" xfId="2198"/>
    <cellStyle name="20% - Accent6 6" xfId="424"/>
    <cellStyle name="20% - Accent6 7" xfId="498"/>
    <cellStyle name="20% - Accent6 7 10" xfId="4421"/>
    <cellStyle name="20% - Accent6 7 10 2" xfId="11733"/>
    <cellStyle name="20% - Accent6 7 11" xfId="5972"/>
    <cellStyle name="20% - Accent6 7 11 2" xfId="13264"/>
    <cellStyle name="20% - Accent6 7 12" xfId="7568"/>
    <cellStyle name="20% - Accent6 7 12 2" xfId="14818"/>
    <cellStyle name="20% - Accent6 7 13" xfId="9256"/>
    <cellStyle name="20% - Accent6 7 2" xfId="607"/>
    <cellStyle name="20% - Accent6 7 2 10" xfId="7567"/>
    <cellStyle name="20% - Accent6 7 2 10 2" xfId="14817"/>
    <cellStyle name="20% - Accent6 7 2 11" xfId="9349"/>
    <cellStyle name="20% - Accent6 7 2 2" xfId="980"/>
    <cellStyle name="20% - Accent6 7 2 2 2" xfId="4423"/>
    <cellStyle name="20% - Accent6 7 2 2 2 2" xfId="11735"/>
    <cellStyle name="20% - Accent6 7 2 2 3" xfId="5970"/>
    <cellStyle name="20% - Accent6 7 2 2 3 2" xfId="13262"/>
    <cellStyle name="20% - Accent6 7 2 2 4" xfId="7566"/>
    <cellStyle name="20% - Accent6 7 2 2 4 2" xfId="14816"/>
    <cellStyle name="20% - Accent6 7 2 2 5" xfId="9611"/>
    <cellStyle name="20% - Accent6 7 2 3" xfId="1427"/>
    <cellStyle name="20% - Accent6 7 2 3 2" xfId="4424"/>
    <cellStyle name="20% - Accent6 7 2 3 2 2" xfId="11736"/>
    <cellStyle name="20% - Accent6 7 2 3 3" xfId="5969"/>
    <cellStyle name="20% - Accent6 7 2 3 3 2" xfId="13261"/>
    <cellStyle name="20% - Accent6 7 2 3 4" xfId="7565"/>
    <cellStyle name="20% - Accent6 7 2 3 4 2" xfId="14815"/>
    <cellStyle name="20% - Accent6 7 2 3 5" xfId="9809"/>
    <cellStyle name="20% - Accent6 7 2 4" xfId="2641"/>
    <cellStyle name="20% - Accent6 7 2 4 2" xfId="4425"/>
    <cellStyle name="20% - Accent6 7 2 4 2 2" xfId="11737"/>
    <cellStyle name="20% - Accent6 7 2 4 3" xfId="5968"/>
    <cellStyle name="20% - Accent6 7 2 4 3 2" xfId="13260"/>
    <cellStyle name="20% - Accent6 7 2 4 4" xfId="7564"/>
    <cellStyle name="20% - Accent6 7 2 4 4 2" xfId="14814"/>
    <cellStyle name="20% - Accent6 7 2 4 5" xfId="10334"/>
    <cellStyle name="20% - Accent6 7 2 5" xfId="2336"/>
    <cellStyle name="20% - Accent6 7 2 5 2" xfId="4426"/>
    <cellStyle name="20% - Accent6 7 2 5 2 2" xfId="11738"/>
    <cellStyle name="20% - Accent6 7 2 5 3" xfId="5967"/>
    <cellStyle name="20% - Accent6 7 2 5 3 2" xfId="13259"/>
    <cellStyle name="20% - Accent6 7 2 5 4" xfId="7563"/>
    <cellStyle name="20% - Accent6 7 2 5 4 2" xfId="14813"/>
    <cellStyle name="20% - Accent6 7 2 5 5" xfId="10055"/>
    <cellStyle name="20% - Accent6 7 2 6" xfId="2796"/>
    <cellStyle name="20% - Accent6 7 2 6 2" xfId="4427"/>
    <cellStyle name="20% - Accent6 7 2 6 2 2" xfId="11739"/>
    <cellStyle name="20% - Accent6 7 2 6 3" xfId="5966"/>
    <cellStyle name="20% - Accent6 7 2 6 3 2" xfId="13258"/>
    <cellStyle name="20% - Accent6 7 2 6 4" xfId="7562"/>
    <cellStyle name="20% - Accent6 7 2 6 4 2" xfId="14812"/>
    <cellStyle name="20% - Accent6 7 2 6 5" xfId="10476"/>
    <cellStyle name="20% - Accent6 7 2 7" xfId="3508"/>
    <cellStyle name="20% - Accent6 7 2 7 2" xfId="4428"/>
    <cellStyle name="20% - Accent6 7 2 7 2 2" xfId="11740"/>
    <cellStyle name="20% - Accent6 7 2 7 3" xfId="5965"/>
    <cellStyle name="20% - Accent6 7 2 7 3 2" xfId="13257"/>
    <cellStyle name="20% - Accent6 7 2 7 4" xfId="7561"/>
    <cellStyle name="20% - Accent6 7 2 7 4 2" xfId="14811"/>
    <cellStyle name="20% - Accent6 7 2 7 5" xfId="10886"/>
    <cellStyle name="20% - Accent6 7 2 8" xfId="4422"/>
    <cellStyle name="20% - Accent6 7 2 8 2" xfId="11734"/>
    <cellStyle name="20% - Accent6 7 2 9" xfId="5971"/>
    <cellStyle name="20% - Accent6 7 2 9 2" xfId="13263"/>
    <cellStyle name="20% - Accent6 7 3" xfId="639"/>
    <cellStyle name="20% - Accent6 7 3 10" xfId="7560"/>
    <cellStyle name="20% - Accent6 7 3 10 2" xfId="14810"/>
    <cellStyle name="20% - Accent6 7 3 11" xfId="9379"/>
    <cellStyle name="20% - Accent6 7 3 2" xfId="1012"/>
    <cellStyle name="20% - Accent6 7 3 2 2" xfId="4430"/>
    <cellStyle name="20% - Accent6 7 3 2 2 2" xfId="11742"/>
    <cellStyle name="20% - Accent6 7 3 2 3" xfId="5963"/>
    <cellStyle name="20% - Accent6 7 3 2 3 2" xfId="13255"/>
    <cellStyle name="20% - Accent6 7 3 2 4" xfId="7559"/>
    <cellStyle name="20% - Accent6 7 3 2 4 2" xfId="14809"/>
    <cellStyle name="20% - Accent6 7 3 2 5" xfId="9641"/>
    <cellStyle name="20% - Accent6 7 3 3" xfId="1457"/>
    <cellStyle name="20% - Accent6 7 3 3 2" xfId="4431"/>
    <cellStyle name="20% - Accent6 7 3 3 2 2" xfId="11743"/>
    <cellStyle name="20% - Accent6 7 3 3 3" xfId="5962"/>
    <cellStyle name="20% - Accent6 7 3 3 3 2" xfId="13254"/>
    <cellStyle name="20% - Accent6 7 3 3 4" xfId="7558"/>
    <cellStyle name="20% - Accent6 7 3 3 4 2" xfId="14808"/>
    <cellStyle name="20% - Accent6 7 3 3 5" xfId="9839"/>
    <cellStyle name="20% - Accent6 7 3 4" xfId="2673"/>
    <cellStyle name="20% - Accent6 7 3 4 2" xfId="4432"/>
    <cellStyle name="20% - Accent6 7 3 4 2 2" xfId="11744"/>
    <cellStyle name="20% - Accent6 7 3 4 3" xfId="5961"/>
    <cellStyle name="20% - Accent6 7 3 4 3 2" xfId="13253"/>
    <cellStyle name="20% - Accent6 7 3 4 4" xfId="7557"/>
    <cellStyle name="20% - Accent6 7 3 4 4 2" xfId="14807"/>
    <cellStyle name="20% - Accent6 7 3 4 5" xfId="10366"/>
    <cellStyle name="20% - Accent6 7 3 5" xfId="2896"/>
    <cellStyle name="20% - Accent6 7 3 5 2" xfId="4433"/>
    <cellStyle name="20% - Accent6 7 3 5 2 2" xfId="11745"/>
    <cellStyle name="20% - Accent6 7 3 5 3" xfId="5960"/>
    <cellStyle name="20% - Accent6 7 3 5 3 2" xfId="13252"/>
    <cellStyle name="20% - Accent6 7 3 5 4" xfId="7556"/>
    <cellStyle name="20% - Accent6 7 3 5 4 2" xfId="14806"/>
    <cellStyle name="20% - Accent6 7 3 5 5" xfId="10564"/>
    <cellStyle name="20% - Accent6 7 3 6" xfId="3010"/>
    <cellStyle name="20% - Accent6 7 3 6 2" xfId="4434"/>
    <cellStyle name="20% - Accent6 7 3 6 2 2" xfId="11746"/>
    <cellStyle name="20% - Accent6 7 3 6 3" xfId="5959"/>
    <cellStyle name="20% - Accent6 7 3 6 3 2" xfId="13251"/>
    <cellStyle name="20% - Accent6 7 3 6 4" xfId="7555"/>
    <cellStyle name="20% - Accent6 7 3 6 4 2" xfId="14805"/>
    <cellStyle name="20% - Accent6 7 3 6 5" xfId="10656"/>
    <cellStyle name="20% - Accent6 7 3 7" xfId="3540"/>
    <cellStyle name="20% - Accent6 7 3 7 2" xfId="4435"/>
    <cellStyle name="20% - Accent6 7 3 7 2 2" xfId="11747"/>
    <cellStyle name="20% - Accent6 7 3 7 3" xfId="5958"/>
    <cellStyle name="20% - Accent6 7 3 7 3 2" xfId="13250"/>
    <cellStyle name="20% - Accent6 7 3 7 4" xfId="7554"/>
    <cellStyle name="20% - Accent6 7 3 7 4 2" xfId="14804"/>
    <cellStyle name="20% - Accent6 7 3 7 5" xfId="10916"/>
    <cellStyle name="20% - Accent6 7 3 8" xfId="4429"/>
    <cellStyle name="20% - Accent6 7 3 8 2" xfId="11741"/>
    <cellStyle name="20% - Accent6 7 3 9" xfId="5964"/>
    <cellStyle name="20% - Accent6 7 3 9 2" xfId="13256"/>
    <cellStyle name="20% - Accent6 7 4" xfId="876"/>
    <cellStyle name="20% - Accent6 7 4 2" xfId="4436"/>
    <cellStyle name="20% - Accent6 7 4 2 2" xfId="11748"/>
    <cellStyle name="20% - Accent6 7 4 3" xfId="5957"/>
    <cellStyle name="20% - Accent6 7 4 3 2" xfId="13249"/>
    <cellStyle name="20% - Accent6 7 4 4" xfId="7553"/>
    <cellStyle name="20% - Accent6 7 4 4 2" xfId="14803"/>
    <cellStyle name="20% - Accent6 7 4 5" xfId="9513"/>
    <cellStyle name="20% - Accent6 7 5" xfId="1318"/>
    <cellStyle name="20% - Accent6 7 5 2" xfId="4437"/>
    <cellStyle name="20% - Accent6 7 5 2 2" xfId="11749"/>
    <cellStyle name="20% - Accent6 7 5 3" xfId="5956"/>
    <cellStyle name="20% - Accent6 7 5 3 2" xfId="13248"/>
    <cellStyle name="20% - Accent6 7 5 4" xfId="7552"/>
    <cellStyle name="20% - Accent6 7 5 4 2" xfId="14802"/>
    <cellStyle name="20% - Accent6 7 5 5" xfId="9711"/>
    <cellStyle name="20% - Accent6 7 6" xfId="2527"/>
    <cellStyle name="20% - Accent6 7 6 2" xfId="4438"/>
    <cellStyle name="20% - Accent6 7 6 2 2" xfId="11750"/>
    <cellStyle name="20% - Accent6 7 6 3" xfId="5955"/>
    <cellStyle name="20% - Accent6 7 6 3 2" xfId="13247"/>
    <cellStyle name="20% - Accent6 7 6 4" xfId="7551"/>
    <cellStyle name="20% - Accent6 7 6 4 2" xfId="14801"/>
    <cellStyle name="20% - Accent6 7 6 5" xfId="10222"/>
    <cellStyle name="20% - Accent6 7 7" xfId="2445"/>
    <cellStyle name="20% - Accent6 7 7 2" xfId="4439"/>
    <cellStyle name="20% - Accent6 7 7 2 2" xfId="11751"/>
    <cellStyle name="20% - Accent6 7 7 3" xfId="5954"/>
    <cellStyle name="20% - Accent6 7 7 3 2" xfId="13246"/>
    <cellStyle name="20% - Accent6 7 7 4" xfId="7550"/>
    <cellStyle name="20% - Accent6 7 7 4 2" xfId="14800"/>
    <cellStyle name="20% - Accent6 7 7 5" xfId="10150"/>
    <cellStyle name="20% - Accent6 7 8" xfId="2778"/>
    <cellStyle name="20% - Accent6 7 8 2" xfId="4440"/>
    <cellStyle name="20% - Accent6 7 8 2 2" xfId="11752"/>
    <cellStyle name="20% - Accent6 7 8 3" xfId="5953"/>
    <cellStyle name="20% - Accent6 7 8 3 2" xfId="13245"/>
    <cellStyle name="20% - Accent6 7 8 4" xfId="7549"/>
    <cellStyle name="20% - Accent6 7 8 4 2" xfId="14799"/>
    <cellStyle name="20% - Accent6 7 8 5" xfId="10459"/>
    <cellStyle name="20% - Accent6 7 9" xfId="3403"/>
    <cellStyle name="20% - Accent6 7 9 2" xfId="4441"/>
    <cellStyle name="20% - Accent6 7 9 2 2" xfId="11753"/>
    <cellStyle name="20% - Accent6 7 9 3" xfId="5952"/>
    <cellStyle name="20% - Accent6 7 9 3 2" xfId="13244"/>
    <cellStyle name="20% - Accent6 7 9 4" xfId="7548"/>
    <cellStyle name="20% - Accent6 7 9 4 2" xfId="14798"/>
    <cellStyle name="20% - Accent6 7 9 5" xfId="10788"/>
    <cellStyle name="20% - Accent6 8" xfId="514"/>
    <cellStyle name="20% - Accent6 8 10" xfId="7547"/>
    <cellStyle name="20% - Accent6 8 10 2" xfId="14797"/>
    <cellStyle name="20% - Accent6 8 11" xfId="9266"/>
    <cellStyle name="20% - Accent6 8 2" xfId="890"/>
    <cellStyle name="20% - Accent6 8 2 2" xfId="4443"/>
    <cellStyle name="20% - Accent6 8 2 2 2" xfId="11755"/>
    <cellStyle name="20% - Accent6 8 2 3" xfId="5950"/>
    <cellStyle name="20% - Accent6 8 2 3 2" xfId="13242"/>
    <cellStyle name="20% - Accent6 8 2 4" xfId="7546"/>
    <cellStyle name="20% - Accent6 8 2 4 2" xfId="14796"/>
    <cellStyle name="20% - Accent6 8 2 5" xfId="9526"/>
    <cellStyle name="20% - Accent6 8 3" xfId="1332"/>
    <cellStyle name="20% - Accent6 8 3 2" xfId="4444"/>
    <cellStyle name="20% - Accent6 8 3 2 2" xfId="11756"/>
    <cellStyle name="20% - Accent6 8 3 3" xfId="5949"/>
    <cellStyle name="20% - Accent6 8 3 3 2" xfId="13241"/>
    <cellStyle name="20% - Accent6 8 3 4" xfId="7545"/>
    <cellStyle name="20% - Accent6 8 3 4 2" xfId="14795"/>
    <cellStyle name="20% - Accent6 8 3 5" xfId="9722"/>
    <cellStyle name="20% - Accent6 8 4" xfId="2544"/>
    <cellStyle name="20% - Accent6 8 4 2" xfId="4445"/>
    <cellStyle name="20% - Accent6 8 4 2 2" xfId="11757"/>
    <cellStyle name="20% - Accent6 8 4 3" xfId="5948"/>
    <cellStyle name="20% - Accent6 8 4 3 2" xfId="13240"/>
    <cellStyle name="20% - Accent6 8 4 4" xfId="7544"/>
    <cellStyle name="20% - Accent6 8 4 4 2" xfId="14794"/>
    <cellStyle name="20% - Accent6 8 4 5" xfId="10239"/>
    <cellStyle name="20% - Accent6 8 5" xfId="2486"/>
    <cellStyle name="20% - Accent6 8 5 2" xfId="4446"/>
    <cellStyle name="20% - Accent6 8 5 2 2" xfId="11758"/>
    <cellStyle name="20% - Accent6 8 5 3" xfId="5947"/>
    <cellStyle name="20% - Accent6 8 5 3 2" xfId="13239"/>
    <cellStyle name="20% - Accent6 8 5 4" xfId="7543"/>
    <cellStyle name="20% - Accent6 8 5 4 2" xfId="14793"/>
    <cellStyle name="20% - Accent6 8 5 5" xfId="10184"/>
    <cellStyle name="20% - Accent6 8 6" xfId="2837"/>
    <cellStyle name="20% - Accent6 8 6 2" xfId="4447"/>
    <cellStyle name="20% - Accent6 8 6 2 2" xfId="11759"/>
    <cellStyle name="20% - Accent6 8 6 3" xfId="5946"/>
    <cellStyle name="20% - Accent6 8 6 3 2" xfId="13238"/>
    <cellStyle name="20% - Accent6 8 6 4" xfId="7542"/>
    <cellStyle name="20% - Accent6 8 6 4 2" xfId="14792"/>
    <cellStyle name="20% - Accent6 8 6 5" xfId="10514"/>
    <cellStyle name="20% - Accent6 8 7" xfId="3417"/>
    <cellStyle name="20% - Accent6 8 7 2" xfId="4448"/>
    <cellStyle name="20% - Accent6 8 7 2 2" xfId="11760"/>
    <cellStyle name="20% - Accent6 8 7 3" xfId="5945"/>
    <cellStyle name="20% - Accent6 8 7 3 2" xfId="13237"/>
    <cellStyle name="20% - Accent6 8 7 4" xfId="7541"/>
    <cellStyle name="20% - Accent6 8 7 4 2" xfId="14791"/>
    <cellStyle name="20% - Accent6 8 7 5" xfId="10799"/>
    <cellStyle name="20% - Accent6 8 8" xfId="4442"/>
    <cellStyle name="20% - Accent6 8 8 2" xfId="11754"/>
    <cellStyle name="20% - Accent6 8 9" xfId="5951"/>
    <cellStyle name="20% - Accent6 8 9 2" xfId="13243"/>
    <cellStyle name="20% - Accent6 9" xfId="550"/>
    <cellStyle name="20% - Accent6 9 10" xfId="7540"/>
    <cellStyle name="20% - Accent6 9 10 2" xfId="14790"/>
    <cellStyle name="20% - Accent6 9 11" xfId="9295"/>
    <cellStyle name="20% - Accent6 9 2" xfId="924"/>
    <cellStyle name="20% - Accent6 9 2 2" xfId="4450"/>
    <cellStyle name="20% - Accent6 9 2 2 2" xfId="11762"/>
    <cellStyle name="20% - Accent6 9 2 3" xfId="5943"/>
    <cellStyle name="20% - Accent6 9 2 3 2" xfId="13235"/>
    <cellStyle name="20% - Accent6 9 2 4" xfId="7539"/>
    <cellStyle name="20% - Accent6 9 2 4 2" xfId="14789"/>
    <cellStyle name="20% - Accent6 9 2 5" xfId="9557"/>
    <cellStyle name="20% - Accent6 9 3" xfId="1366"/>
    <cellStyle name="20% - Accent6 9 3 2" xfId="4451"/>
    <cellStyle name="20% - Accent6 9 3 2 2" xfId="11763"/>
    <cellStyle name="20% - Accent6 9 3 3" xfId="5942"/>
    <cellStyle name="20% - Accent6 9 3 3 2" xfId="13234"/>
    <cellStyle name="20% - Accent6 9 3 4" xfId="7538"/>
    <cellStyle name="20% - Accent6 9 3 4 2" xfId="14788"/>
    <cellStyle name="20% - Accent6 9 3 5" xfId="9751"/>
    <cellStyle name="20% - Accent6 9 4" xfId="2580"/>
    <cellStyle name="20% - Accent6 9 4 2" xfId="4452"/>
    <cellStyle name="20% - Accent6 9 4 2 2" xfId="11764"/>
    <cellStyle name="20% - Accent6 9 4 3" xfId="5941"/>
    <cellStyle name="20% - Accent6 9 4 3 2" xfId="13233"/>
    <cellStyle name="20% - Accent6 9 4 4" xfId="7537"/>
    <cellStyle name="20% - Accent6 9 4 4 2" xfId="14787"/>
    <cellStyle name="20% - Accent6 9 4 5" xfId="10275"/>
    <cellStyle name="20% - Accent6 9 5" xfId="2459"/>
    <cellStyle name="20% - Accent6 9 5 2" xfId="4453"/>
    <cellStyle name="20% - Accent6 9 5 2 2" xfId="11765"/>
    <cellStyle name="20% - Accent6 9 5 3" xfId="5940"/>
    <cellStyle name="20% - Accent6 9 5 3 2" xfId="13232"/>
    <cellStyle name="20% - Accent6 9 5 4" xfId="7536"/>
    <cellStyle name="20% - Accent6 9 5 4 2" xfId="14786"/>
    <cellStyle name="20% - Accent6 9 5 5" xfId="10158"/>
    <cellStyle name="20% - Accent6 9 6" xfId="2646"/>
    <cellStyle name="20% - Accent6 9 6 2" xfId="4454"/>
    <cellStyle name="20% - Accent6 9 6 2 2" xfId="11766"/>
    <cellStyle name="20% - Accent6 9 6 3" xfId="5939"/>
    <cellStyle name="20% - Accent6 9 6 3 2" xfId="13231"/>
    <cellStyle name="20% - Accent6 9 6 4" xfId="7535"/>
    <cellStyle name="20% - Accent6 9 6 4 2" xfId="14785"/>
    <cellStyle name="20% - Accent6 9 6 5" xfId="10339"/>
    <cellStyle name="20% - Accent6 9 7" xfId="3448"/>
    <cellStyle name="20% - Accent6 9 7 2" xfId="4455"/>
    <cellStyle name="20% - Accent6 9 7 2 2" xfId="11767"/>
    <cellStyle name="20% - Accent6 9 7 3" xfId="5938"/>
    <cellStyle name="20% - Accent6 9 7 3 2" xfId="13230"/>
    <cellStyle name="20% - Accent6 9 7 4" xfId="7534"/>
    <cellStyle name="20% - Accent6 9 7 4 2" xfId="14784"/>
    <cellStyle name="20% - Accent6 9 7 5" xfId="10828"/>
    <cellStyle name="20% - Accent6 9 8" xfId="4449"/>
    <cellStyle name="20% - Accent6 9 8 2" xfId="11761"/>
    <cellStyle name="20% - Accent6 9 9" xfId="5944"/>
    <cellStyle name="20% - Accent6 9 9 2" xfId="13236"/>
    <cellStyle name="40% - Accent1" xfId="11" builtinId="31" customBuiltin="1"/>
    <cellStyle name="40% - Accent1 10" xfId="652"/>
    <cellStyle name="40% - Accent1 10 10" xfId="7532"/>
    <cellStyle name="40% - Accent1 10 10 2" xfId="14782"/>
    <cellStyle name="40% - Accent1 10 11" xfId="9392"/>
    <cellStyle name="40% - Accent1 10 2" xfId="1022"/>
    <cellStyle name="40% - Accent1 10 2 2" xfId="4458"/>
    <cellStyle name="40% - Accent1 10 2 2 2" xfId="11770"/>
    <cellStyle name="40% - Accent1 10 2 3" xfId="5935"/>
    <cellStyle name="40% - Accent1 10 2 3 2" xfId="13227"/>
    <cellStyle name="40% - Accent1 10 2 4" xfId="7531"/>
    <cellStyle name="40% - Accent1 10 2 4 2" xfId="14781"/>
    <cellStyle name="40% - Accent1 10 2 5" xfId="9651"/>
    <cellStyle name="40% - Accent1 10 3" xfId="1470"/>
    <cellStyle name="40% - Accent1 10 3 2" xfId="4459"/>
    <cellStyle name="40% - Accent1 10 3 2 2" xfId="11771"/>
    <cellStyle name="40% - Accent1 10 3 3" xfId="5934"/>
    <cellStyle name="40% - Accent1 10 3 3 2" xfId="13226"/>
    <cellStyle name="40% - Accent1 10 3 4" xfId="7530"/>
    <cellStyle name="40% - Accent1 10 3 4 2" xfId="14780"/>
    <cellStyle name="40% - Accent1 10 3 5" xfId="9852"/>
    <cellStyle name="40% - Accent1 10 4" xfId="2686"/>
    <cellStyle name="40% - Accent1 10 4 2" xfId="4460"/>
    <cellStyle name="40% - Accent1 10 4 2 2" xfId="11772"/>
    <cellStyle name="40% - Accent1 10 4 3" xfId="5933"/>
    <cellStyle name="40% - Accent1 10 4 3 2" xfId="13225"/>
    <cellStyle name="40% - Accent1 10 4 4" xfId="7529"/>
    <cellStyle name="40% - Accent1 10 4 4 2" xfId="14779"/>
    <cellStyle name="40% - Accent1 10 4 5" xfId="10379"/>
    <cellStyle name="40% - Accent1 10 5" xfId="2909"/>
    <cellStyle name="40% - Accent1 10 5 2" xfId="4461"/>
    <cellStyle name="40% - Accent1 10 5 2 2" xfId="11773"/>
    <cellStyle name="40% - Accent1 10 5 3" xfId="5932"/>
    <cellStyle name="40% - Accent1 10 5 3 2" xfId="13224"/>
    <cellStyle name="40% - Accent1 10 5 4" xfId="7528"/>
    <cellStyle name="40% - Accent1 10 5 4 2" xfId="14778"/>
    <cellStyle name="40% - Accent1 10 5 5" xfId="10577"/>
    <cellStyle name="40% - Accent1 10 6" xfId="3023"/>
    <cellStyle name="40% - Accent1 10 6 2" xfId="4462"/>
    <cellStyle name="40% - Accent1 10 6 2 2" xfId="11774"/>
    <cellStyle name="40% - Accent1 10 6 3" xfId="5931"/>
    <cellStyle name="40% - Accent1 10 6 3 2" xfId="13223"/>
    <cellStyle name="40% - Accent1 10 6 4" xfId="7527"/>
    <cellStyle name="40% - Accent1 10 6 4 2" xfId="14777"/>
    <cellStyle name="40% - Accent1 10 6 5" xfId="10669"/>
    <cellStyle name="40% - Accent1 10 7" xfId="3553"/>
    <cellStyle name="40% - Accent1 10 7 2" xfId="4463"/>
    <cellStyle name="40% - Accent1 10 7 2 2" xfId="11775"/>
    <cellStyle name="40% - Accent1 10 7 3" xfId="5930"/>
    <cellStyle name="40% - Accent1 10 7 3 2" xfId="13222"/>
    <cellStyle name="40% - Accent1 10 7 4" xfId="7526"/>
    <cellStyle name="40% - Accent1 10 7 4 2" xfId="14776"/>
    <cellStyle name="40% - Accent1 10 7 5" xfId="10929"/>
    <cellStyle name="40% - Accent1 10 8" xfId="4457"/>
    <cellStyle name="40% - Accent1 10 8 2" xfId="11769"/>
    <cellStyle name="40% - Accent1 10 9" xfId="5936"/>
    <cellStyle name="40% - Accent1 10 9 2" xfId="13228"/>
    <cellStyle name="40% - Accent1 11" xfId="654"/>
    <cellStyle name="40% - Accent1 11 10" xfId="7525"/>
    <cellStyle name="40% - Accent1 11 10 2" xfId="14775"/>
    <cellStyle name="40% - Accent1 11 11" xfId="9394"/>
    <cellStyle name="40% - Accent1 11 2" xfId="1024"/>
    <cellStyle name="40% - Accent1 11 2 2" xfId="4465"/>
    <cellStyle name="40% - Accent1 11 2 2 2" xfId="11777"/>
    <cellStyle name="40% - Accent1 11 2 3" xfId="5928"/>
    <cellStyle name="40% - Accent1 11 2 3 2" xfId="13220"/>
    <cellStyle name="40% - Accent1 11 2 4" xfId="7524"/>
    <cellStyle name="40% - Accent1 11 2 4 2" xfId="14774"/>
    <cellStyle name="40% - Accent1 11 2 5" xfId="9653"/>
    <cellStyle name="40% - Accent1 11 3" xfId="1472"/>
    <cellStyle name="40% - Accent1 11 3 2" xfId="4466"/>
    <cellStyle name="40% - Accent1 11 3 2 2" xfId="11778"/>
    <cellStyle name="40% - Accent1 11 3 3" xfId="5927"/>
    <cellStyle name="40% - Accent1 11 3 3 2" xfId="13219"/>
    <cellStyle name="40% - Accent1 11 3 4" xfId="7523"/>
    <cellStyle name="40% - Accent1 11 3 4 2" xfId="14773"/>
    <cellStyle name="40% - Accent1 11 3 5" xfId="9854"/>
    <cellStyle name="40% - Accent1 11 4" xfId="2688"/>
    <cellStyle name="40% - Accent1 11 4 2" xfId="4467"/>
    <cellStyle name="40% - Accent1 11 4 2 2" xfId="11779"/>
    <cellStyle name="40% - Accent1 11 4 3" xfId="5926"/>
    <cellStyle name="40% - Accent1 11 4 3 2" xfId="13218"/>
    <cellStyle name="40% - Accent1 11 4 4" xfId="7522"/>
    <cellStyle name="40% - Accent1 11 4 4 2" xfId="14772"/>
    <cellStyle name="40% - Accent1 11 4 5" xfId="10381"/>
    <cellStyle name="40% - Accent1 11 5" xfId="2911"/>
    <cellStyle name="40% - Accent1 11 5 2" xfId="4468"/>
    <cellStyle name="40% - Accent1 11 5 2 2" xfId="11780"/>
    <cellStyle name="40% - Accent1 11 5 3" xfId="5925"/>
    <cellStyle name="40% - Accent1 11 5 3 2" xfId="13217"/>
    <cellStyle name="40% - Accent1 11 5 4" xfId="7521"/>
    <cellStyle name="40% - Accent1 11 5 4 2" xfId="14771"/>
    <cellStyle name="40% - Accent1 11 5 5" xfId="10579"/>
    <cellStyle name="40% - Accent1 11 6" xfId="3025"/>
    <cellStyle name="40% - Accent1 11 6 2" xfId="4469"/>
    <cellStyle name="40% - Accent1 11 6 2 2" xfId="11781"/>
    <cellStyle name="40% - Accent1 11 6 3" xfId="5924"/>
    <cellStyle name="40% - Accent1 11 6 3 2" xfId="13216"/>
    <cellStyle name="40% - Accent1 11 6 4" xfId="7520"/>
    <cellStyle name="40% - Accent1 11 6 4 2" xfId="14770"/>
    <cellStyle name="40% - Accent1 11 6 5" xfId="10671"/>
    <cellStyle name="40% - Accent1 11 7" xfId="3555"/>
    <cellStyle name="40% - Accent1 11 7 2" xfId="4470"/>
    <cellStyle name="40% - Accent1 11 7 2 2" xfId="11782"/>
    <cellStyle name="40% - Accent1 11 7 3" xfId="5923"/>
    <cellStyle name="40% - Accent1 11 7 3 2" xfId="13215"/>
    <cellStyle name="40% - Accent1 11 7 4" xfId="7519"/>
    <cellStyle name="40% - Accent1 11 7 4 2" xfId="14769"/>
    <cellStyle name="40% - Accent1 11 7 5" xfId="10931"/>
    <cellStyle name="40% - Accent1 11 8" xfId="4464"/>
    <cellStyle name="40% - Accent1 11 8 2" xfId="11776"/>
    <cellStyle name="40% - Accent1 11 9" xfId="5929"/>
    <cellStyle name="40% - Accent1 11 9 2" xfId="13221"/>
    <cellStyle name="40% - Accent1 12" xfId="669"/>
    <cellStyle name="40% - Accent1 12 10" xfId="7518"/>
    <cellStyle name="40% - Accent1 12 10 2" xfId="14768"/>
    <cellStyle name="40% - Accent1 12 11" xfId="9409"/>
    <cellStyle name="40% - Accent1 12 2" xfId="1039"/>
    <cellStyle name="40% - Accent1 12 2 2" xfId="4472"/>
    <cellStyle name="40% - Accent1 12 2 2 2" xfId="11784"/>
    <cellStyle name="40% - Accent1 12 2 3" xfId="5921"/>
    <cellStyle name="40% - Accent1 12 2 3 2" xfId="13213"/>
    <cellStyle name="40% - Accent1 12 2 4" xfId="7517"/>
    <cellStyle name="40% - Accent1 12 2 4 2" xfId="14767"/>
    <cellStyle name="40% - Accent1 12 2 5" xfId="9668"/>
    <cellStyle name="40% - Accent1 12 3" xfId="1487"/>
    <cellStyle name="40% - Accent1 12 3 2" xfId="4473"/>
    <cellStyle name="40% - Accent1 12 3 2 2" xfId="11785"/>
    <cellStyle name="40% - Accent1 12 3 3" xfId="5920"/>
    <cellStyle name="40% - Accent1 12 3 3 2" xfId="13212"/>
    <cellStyle name="40% - Accent1 12 3 4" xfId="7516"/>
    <cellStyle name="40% - Accent1 12 3 4 2" xfId="14766"/>
    <cellStyle name="40% - Accent1 12 3 5" xfId="9869"/>
    <cellStyle name="40% - Accent1 12 4" xfId="2703"/>
    <cellStyle name="40% - Accent1 12 4 2" xfId="4474"/>
    <cellStyle name="40% - Accent1 12 4 2 2" xfId="11786"/>
    <cellStyle name="40% - Accent1 12 4 3" xfId="5919"/>
    <cellStyle name="40% - Accent1 12 4 3 2" xfId="13211"/>
    <cellStyle name="40% - Accent1 12 4 4" xfId="7515"/>
    <cellStyle name="40% - Accent1 12 4 4 2" xfId="14765"/>
    <cellStyle name="40% - Accent1 12 4 5" xfId="10396"/>
    <cellStyle name="40% - Accent1 12 5" xfId="2926"/>
    <cellStyle name="40% - Accent1 12 5 2" xfId="4475"/>
    <cellStyle name="40% - Accent1 12 5 2 2" xfId="11787"/>
    <cellStyle name="40% - Accent1 12 5 3" xfId="5918"/>
    <cellStyle name="40% - Accent1 12 5 3 2" xfId="13210"/>
    <cellStyle name="40% - Accent1 12 5 4" xfId="7514"/>
    <cellStyle name="40% - Accent1 12 5 4 2" xfId="14764"/>
    <cellStyle name="40% - Accent1 12 5 5" xfId="10594"/>
    <cellStyle name="40% - Accent1 12 6" xfId="3040"/>
    <cellStyle name="40% - Accent1 12 6 2" xfId="4476"/>
    <cellStyle name="40% - Accent1 12 6 2 2" xfId="11788"/>
    <cellStyle name="40% - Accent1 12 6 3" xfId="5917"/>
    <cellStyle name="40% - Accent1 12 6 3 2" xfId="13209"/>
    <cellStyle name="40% - Accent1 12 6 4" xfId="7513"/>
    <cellStyle name="40% - Accent1 12 6 4 2" xfId="14763"/>
    <cellStyle name="40% - Accent1 12 6 5" xfId="10686"/>
    <cellStyle name="40% - Accent1 12 7" xfId="3570"/>
    <cellStyle name="40% - Accent1 12 7 2" xfId="4477"/>
    <cellStyle name="40% - Accent1 12 7 2 2" xfId="11789"/>
    <cellStyle name="40% - Accent1 12 7 3" xfId="5916"/>
    <cellStyle name="40% - Accent1 12 7 3 2" xfId="13208"/>
    <cellStyle name="40% - Accent1 12 7 4" xfId="7512"/>
    <cellStyle name="40% - Accent1 12 7 4 2" xfId="14762"/>
    <cellStyle name="40% - Accent1 12 7 5" xfId="10946"/>
    <cellStyle name="40% - Accent1 12 8" xfId="4471"/>
    <cellStyle name="40% - Accent1 12 8 2" xfId="11783"/>
    <cellStyle name="40% - Accent1 12 9" xfId="5922"/>
    <cellStyle name="40% - Accent1 12 9 2" xfId="13214"/>
    <cellStyle name="40% - Accent1 13" xfId="692"/>
    <cellStyle name="40% - Accent1 13 2" xfId="4478"/>
    <cellStyle name="40% - Accent1 13 2 2" xfId="11790"/>
    <cellStyle name="40% - Accent1 13 3" xfId="5915"/>
    <cellStyle name="40% - Accent1 13 3 2" xfId="13207"/>
    <cellStyle name="40% - Accent1 13 4" xfId="7511"/>
    <cellStyle name="40% - Accent1 13 4 2" xfId="14761"/>
    <cellStyle name="40% - Accent1 13 5" xfId="9429"/>
    <cellStyle name="40% - Accent1 14" xfId="855"/>
    <cellStyle name="40% - Accent1 14 2" xfId="4479"/>
    <cellStyle name="40% - Accent1 14 2 2" xfId="11791"/>
    <cellStyle name="40% - Accent1 14 3" xfId="5914"/>
    <cellStyle name="40% - Accent1 14 3 2" xfId="13206"/>
    <cellStyle name="40% - Accent1 14 4" xfId="7510"/>
    <cellStyle name="40% - Accent1 14 4 2" xfId="14760"/>
    <cellStyle name="40% - Accent1 14 5" xfId="9497"/>
    <cellStyle name="40% - Accent1 15" xfId="917"/>
    <cellStyle name="40% - Accent1 16" xfId="1525"/>
    <cellStyle name="40% - Accent1 17" xfId="1545"/>
    <cellStyle name="40% - Accent1 18" xfId="795"/>
    <cellStyle name="40% - Accent1 19" xfId="1590"/>
    <cellStyle name="40% - Accent1 2" xfId="316"/>
    <cellStyle name="40% - Accent1 2 2" xfId="1726"/>
    <cellStyle name="40% - Accent1 2 3" xfId="1727"/>
    <cellStyle name="40% - Accent1 20" xfId="1631"/>
    <cellStyle name="40% - Accent1 21" xfId="1725"/>
    <cellStyle name="40% - Accent1 21 2" xfId="4489"/>
    <cellStyle name="40% - Accent1 21 2 2" xfId="11801"/>
    <cellStyle name="40% - Accent1 21 3" xfId="5904"/>
    <cellStyle name="40% - Accent1 21 3 2" xfId="13196"/>
    <cellStyle name="40% - Accent1 21 4" xfId="7509"/>
    <cellStyle name="40% - Accent1 21 4 2" xfId="14759"/>
    <cellStyle name="40% - Accent1 21 5" xfId="9899"/>
    <cellStyle name="40% - Accent1 22" xfId="1888"/>
    <cellStyle name="40% - Accent1 22 2" xfId="4490"/>
    <cellStyle name="40% - Accent1 22 2 2" xfId="11802"/>
    <cellStyle name="40% - Accent1 22 3" xfId="5903"/>
    <cellStyle name="40% - Accent1 22 3 2" xfId="13195"/>
    <cellStyle name="40% - Accent1 22 4" xfId="7508"/>
    <cellStyle name="40% - Accent1 22 4 2" xfId="14758"/>
    <cellStyle name="40% - Accent1 22 5" xfId="9924"/>
    <cellStyle name="40% - Accent1 23" xfId="2128"/>
    <cellStyle name="40% - Accent1 23 2" xfId="4491"/>
    <cellStyle name="40% - Accent1 23 2 2" xfId="11803"/>
    <cellStyle name="40% - Accent1 23 3" xfId="5902"/>
    <cellStyle name="40% - Accent1 23 3 2" xfId="13194"/>
    <cellStyle name="40% - Accent1 23 4" xfId="7507"/>
    <cellStyle name="40% - Accent1 23 4 2" xfId="14757"/>
    <cellStyle name="40% - Accent1 23 5" xfId="9959"/>
    <cellStyle name="40% - Accent1 24" xfId="2196"/>
    <cellStyle name="40% - Accent1 24 2" xfId="4492"/>
    <cellStyle name="40% - Accent1 24 2 2" xfId="11804"/>
    <cellStyle name="40% - Accent1 24 3" xfId="5901"/>
    <cellStyle name="40% - Accent1 24 3 2" xfId="13193"/>
    <cellStyle name="40% - Accent1 24 4" xfId="7506"/>
    <cellStyle name="40% - Accent1 24 4 2" xfId="14756"/>
    <cellStyle name="40% - Accent1 24 5" xfId="9979"/>
    <cellStyle name="40% - Accent1 25" xfId="2298"/>
    <cellStyle name="40% - Accent1 25 2" xfId="4493"/>
    <cellStyle name="40% - Accent1 25 2 2" xfId="11805"/>
    <cellStyle name="40% - Accent1 25 3" xfId="5900"/>
    <cellStyle name="40% - Accent1 25 3 2" xfId="13192"/>
    <cellStyle name="40% - Accent1 25 4" xfId="7505"/>
    <cellStyle name="40% - Accent1 25 4 2" xfId="14755"/>
    <cellStyle name="40% - Accent1 25 5" xfId="10018"/>
    <cellStyle name="40% - Accent1 26" xfId="2571"/>
    <cellStyle name="40% - Accent1 26 2" xfId="4494"/>
    <cellStyle name="40% - Accent1 26 2 2" xfId="11806"/>
    <cellStyle name="40% - Accent1 26 3" xfId="5899"/>
    <cellStyle name="40% - Accent1 26 3 2" xfId="13191"/>
    <cellStyle name="40% - Accent1 26 4" xfId="7504"/>
    <cellStyle name="40% - Accent1 26 4 2" xfId="14754"/>
    <cellStyle name="40% - Accent1 26 5" xfId="10266"/>
    <cellStyle name="40% - Accent1 27" xfId="2292"/>
    <cellStyle name="40% - Accent1 27 2" xfId="4495"/>
    <cellStyle name="40% - Accent1 27 2 2" xfId="11807"/>
    <cellStyle name="40% - Accent1 27 3" xfId="5898"/>
    <cellStyle name="40% - Accent1 27 3 2" xfId="13190"/>
    <cellStyle name="40% - Accent1 27 4" xfId="7503"/>
    <cellStyle name="40% - Accent1 27 4 2" xfId="14753"/>
    <cellStyle name="40% - Accent1 27 5" xfId="10012"/>
    <cellStyle name="40% - Accent1 28" xfId="3314"/>
    <cellStyle name="40% - Accent1 28 2" xfId="4496"/>
    <cellStyle name="40% - Accent1 28 2 2" xfId="11808"/>
    <cellStyle name="40% - Accent1 28 3" xfId="5897"/>
    <cellStyle name="40% - Accent1 28 3 2" xfId="13189"/>
    <cellStyle name="40% - Accent1 28 4" xfId="7502"/>
    <cellStyle name="40% - Accent1 28 4 2" xfId="14752"/>
    <cellStyle name="40% - Accent1 28 5" xfId="10732"/>
    <cellStyle name="40% - Accent1 29" xfId="4456"/>
    <cellStyle name="40% - Accent1 29 2" xfId="11768"/>
    <cellStyle name="40% - Accent1 3" xfId="317"/>
    <cellStyle name="40% - Accent1 3 2" xfId="1728"/>
    <cellStyle name="40% - Accent1 3 3" xfId="1729"/>
    <cellStyle name="40% - Accent1 30" xfId="5937"/>
    <cellStyle name="40% - Accent1 30 2" xfId="13229"/>
    <cellStyle name="40% - Accent1 31" xfId="7533"/>
    <cellStyle name="40% - Accent1 31 2" xfId="14783"/>
    <cellStyle name="40% - Accent1 32" xfId="9163"/>
    <cellStyle name="40% - Accent1 4" xfId="407"/>
    <cellStyle name="40% - Accent1 4 10" xfId="2425"/>
    <cellStyle name="40% - Accent1 4 10 2" xfId="4501"/>
    <cellStyle name="40% - Accent1 4 10 2 2" xfId="11813"/>
    <cellStyle name="40% - Accent1 4 10 3" xfId="5893"/>
    <cellStyle name="40% - Accent1 4 10 3 2" xfId="13185"/>
    <cellStyle name="40% - Accent1 4 10 4" xfId="7500"/>
    <cellStyle name="40% - Accent1 4 10 4 2" xfId="14750"/>
    <cellStyle name="40% - Accent1 4 10 5" xfId="10133"/>
    <cellStyle name="40% - Accent1 4 11" xfId="2412"/>
    <cellStyle name="40% - Accent1 4 11 2" xfId="4502"/>
    <cellStyle name="40% - Accent1 4 11 2 2" xfId="11814"/>
    <cellStyle name="40% - Accent1 4 11 3" xfId="5892"/>
    <cellStyle name="40% - Accent1 4 11 3 2" xfId="13184"/>
    <cellStyle name="40% - Accent1 4 11 4" xfId="7499"/>
    <cellStyle name="40% - Accent1 4 11 4 2" xfId="14749"/>
    <cellStyle name="40% - Accent1 4 11 5" xfId="10122"/>
    <cellStyle name="40% - Accent1 4 12" xfId="2831"/>
    <cellStyle name="40% - Accent1 4 12 2" xfId="4503"/>
    <cellStyle name="40% - Accent1 4 12 2 2" xfId="11815"/>
    <cellStyle name="40% - Accent1 4 12 3" xfId="5891"/>
    <cellStyle name="40% - Accent1 4 12 3 2" xfId="13183"/>
    <cellStyle name="40% - Accent1 4 12 4" xfId="7498"/>
    <cellStyle name="40% - Accent1 4 12 4 2" xfId="14748"/>
    <cellStyle name="40% - Accent1 4 12 5" xfId="10508"/>
    <cellStyle name="40% - Accent1 4 13" xfId="3358"/>
    <cellStyle name="40% - Accent1 4 13 2" xfId="4504"/>
    <cellStyle name="40% - Accent1 4 13 2 2" xfId="11816"/>
    <cellStyle name="40% - Accent1 4 13 3" xfId="5890"/>
    <cellStyle name="40% - Accent1 4 13 3 2" xfId="13182"/>
    <cellStyle name="40% - Accent1 4 13 4" xfId="7497"/>
    <cellStyle name="40% - Accent1 4 13 4 2" xfId="14747"/>
    <cellStyle name="40% - Accent1 4 13 5" xfId="10752"/>
    <cellStyle name="40% - Accent1 4 14" xfId="4500"/>
    <cellStyle name="40% - Accent1 4 14 2" xfId="11812"/>
    <cellStyle name="40% - Accent1 4 15" xfId="5894"/>
    <cellStyle name="40% - Accent1 4 15 2" xfId="13186"/>
    <cellStyle name="40% - Accent1 4 16" xfId="7501"/>
    <cellStyle name="40% - Accent1 4 16 2" xfId="14751"/>
    <cellStyle name="40% - Accent1 4 17" xfId="9220"/>
    <cellStyle name="40% - Accent1 4 2" xfId="562"/>
    <cellStyle name="40% - Accent1 4 2 10" xfId="2529"/>
    <cellStyle name="40% - Accent1 4 2 10 2" xfId="4506"/>
    <cellStyle name="40% - Accent1 4 2 10 2 2" xfId="11818"/>
    <cellStyle name="40% - Accent1 4 2 10 3" xfId="5888"/>
    <cellStyle name="40% - Accent1 4 2 10 3 2" xfId="13180"/>
    <cellStyle name="40% - Accent1 4 2 10 4" xfId="7495"/>
    <cellStyle name="40% - Accent1 4 2 10 4 2" xfId="14745"/>
    <cellStyle name="40% - Accent1 4 2 10 5" xfId="10224"/>
    <cellStyle name="40% - Accent1 4 2 11" xfId="3460"/>
    <cellStyle name="40% - Accent1 4 2 11 2" xfId="4507"/>
    <cellStyle name="40% - Accent1 4 2 11 2 2" xfId="11819"/>
    <cellStyle name="40% - Accent1 4 2 11 3" xfId="5887"/>
    <cellStyle name="40% - Accent1 4 2 11 3 2" xfId="13179"/>
    <cellStyle name="40% - Accent1 4 2 11 4" xfId="7494"/>
    <cellStyle name="40% - Accent1 4 2 11 4 2" xfId="14744"/>
    <cellStyle name="40% - Accent1 4 2 11 5" xfId="10838"/>
    <cellStyle name="40% - Accent1 4 2 12" xfId="4505"/>
    <cellStyle name="40% - Accent1 4 2 12 2" xfId="11817"/>
    <cellStyle name="40% - Accent1 4 2 13" xfId="5889"/>
    <cellStyle name="40% - Accent1 4 2 13 2" xfId="13181"/>
    <cellStyle name="40% - Accent1 4 2 14" xfId="7496"/>
    <cellStyle name="40% - Accent1 4 2 14 2" xfId="14746"/>
    <cellStyle name="40% - Accent1 4 2 15" xfId="9305"/>
    <cellStyle name="40% - Accent1 4 2 2" xfId="935"/>
    <cellStyle name="40% - Accent1 4 2 2 2" xfId="4508"/>
    <cellStyle name="40% - Accent1 4 2 2 2 2" xfId="11820"/>
    <cellStyle name="40% - Accent1 4 2 2 3" xfId="5886"/>
    <cellStyle name="40% - Accent1 4 2 2 3 2" xfId="13178"/>
    <cellStyle name="40% - Accent1 4 2 2 4" xfId="7493"/>
    <cellStyle name="40% - Accent1 4 2 2 4 2" xfId="14743"/>
    <cellStyle name="40% - Accent1 4 2 2 5" xfId="9567"/>
    <cellStyle name="40% - Accent1 4 2 3" xfId="1378"/>
    <cellStyle name="40% - Accent1 4 2 3 2" xfId="4509"/>
    <cellStyle name="40% - Accent1 4 2 3 2 2" xfId="11821"/>
    <cellStyle name="40% - Accent1 4 2 3 3" xfId="5885"/>
    <cellStyle name="40% - Accent1 4 2 3 3 2" xfId="13177"/>
    <cellStyle name="40% - Accent1 4 2 3 4" xfId="7492"/>
    <cellStyle name="40% - Accent1 4 2 3 4 2" xfId="14742"/>
    <cellStyle name="40% - Accent1 4 2 3 5" xfId="9761"/>
    <cellStyle name="40% - Accent1 4 2 4" xfId="1731"/>
    <cellStyle name="40% - Accent1 4 2 4 2" xfId="4510"/>
    <cellStyle name="40% - Accent1 4 2 4 2 2" xfId="11822"/>
    <cellStyle name="40% - Accent1 4 2 4 3" xfId="5884"/>
    <cellStyle name="40% - Accent1 4 2 4 3 2" xfId="13176"/>
    <cellStyle name="40% - Accent1 4 2 4 4" xfId="7491"/>
    <cellStyle name="40% - Accent1 4 2 4 4 2" xfId="14741"/>
    <cellStyle name="40% - Accent1 4 2 4 5" xfId="9900"/>
    <cellStyle name="40% - Accent1 4 2 5" xfId="1874"/>
    <cellStyle name="40% - Accent1 4 2 5 2" xfId="4511"/>
    <cellStyle name="40% - Accent1 4 2 5 2 2" xfId="11823"/>
    <cellStyle name="40% - Accent1 4 2 5 3" xfId="5883"/>
    <cellStyle name="40% - Accent1 4 2 5 3 2" xfId="13175"/>
    <cellStyle name="40% - Accent1 4 2 5 4" xfId="7490"/>
    <cellStyle name="40% - Accent1 4 2 5 4 2" xfId="14740"/>
    <cellStyle name="40% - Accent1 4 2 5 5" xfId="9923"/>
    <cellStyle name="40% - Accent1 4 2 6" xfId="2126"/>
    <cellStyle name="40% - Accent1 4 2 6 2" xfId="4512"/>
    <cellStyle name="40% - Accent1 4 2 6 2 2" xfId="11824"/>
    <cellStyle name="40% - Accent1 4 2 6 3" xfId="5882"/>
    <cellStyle name="40% - Accent1 4 2 6 3 2" xfId="13174"/>
    <cellStyle name="40% - Accent1 4 2 6 4" xfId="7489"/>
    <cellStyle name="40% - Accent1 4 2 6 4 2" xfId="14739"/>
    <cellStyle name="40% - Accent1 4 2 6 5" xfId="9958"/>
    <cellStyle name="40% - Accent1 4 2 7" xfId="2194"/>
    <cellStyle name="40% - Accent1 4 2 7 2" xfId="4513"/>
    <cellStyle name="40% - Accent1 4 2 7 2 2" xfId="11825"/>
    <cellStyle name="40% - Accent1 4 2 7 3" xfId="5881"/>
    <cellStyle name="40% - Accent1 4 2 7 3 2" xfId="13173"/>
    <cellStyle name="40% - Accent1 4 2 7 4" xfId="7488"/>
    <cellStyle name="40% - Accent1 4 2 7 4 2" xfId="14738"/>
    <cellStyle name="40% - Accent1 4 2 7 5" xfId="9978"/>
    <cellStyle name="40% - Accent1 4 2 8" xfId="2592"/>
    <cellStyle name="40% - Accent1 4 2 8 2" xfId="4514"/>
    <cellStyle name="40% - Accent1 4 2 8 2 2" xfId="11826"/>
    <cellStyle name="40% - Accent1 4 2 8 3" xfId="5880"/>
    <cellStyle name="40% - Accent1 4 2 8 3 2" xfId="13172"/>
    <cellStyle name="40% - Accent1 4 2 8 4" xfId="7487"/>
    <cellStyle name="40% - Accent1 4 2 8 4 2" xfId="14737"/>
    <cellStyle name="40% - Accent1 4 2 8 5" xfId="10286"/>
    <cellStyle name="40% - Accent1 4 2 9" xfId="2460"/>
    <cellStyle name="40% - Accent1 4 2 9 2" xfId="4515"/>
    <cellStyle name="40% - Accent1 4 2 9 2 2" xfId="11827"/>
    <cellStyle name="40% - Accent1 4 2 9 3" xfId="5879"/>
    <cellStyle name="40% - Accent1 4 2 9 3 2" xfId="13171"/>
    <cellStyle name="40% - Accent1 4 2 9 4" xfId="7486"/>
    <cellStyle name="40% - Accent1 4 2 9 4 2" xfId="14736"/>
    <cellStyle name="40% - Accent1 4 2 9 5" xfId="10159"/>
    <cellStyle name="40% - Accent1 4 3" xfId="537"/>
    <cellStyle name="40% - Accent1 4 3 10" xfId="2290"/>
    <cellStyle name="40% - Accent1 4 3 10 2" xfId="4517"/>
    <cellStyle name="40% - Accent1 4 3 10 2 2" xfId="11829"/>
    <cellStyle name="40% - Accent1 4 3 10 3" xfId="5877"/>
    <cellStyle name="40% - Accent1 4 3 10 3 2" xfId="13169"/>
    <cellStyle name="40% - Accent1 4 3 10 4" xfId="7480"/>
    <cellStyle name="40% - Accent1 4 3 10 4 2" xfId="14734"/>
    <cellStyle name="40% - Accent1 4 3 10 5" xfId="10010"/>
    <cellStyle name="40% - Accent1 4 3 11" xfId="3439"/>
    <cellStyle name="40% - Accent1 4 3 11 2" xfId="4518"/>
    <cellStyle name="40% - Accent1 4 3 11 2 2" xfId="11830"/>
    <cellStyle name="40% - Accent1 4 3 11 3" xfId="5876"/>
    <cellStyle name="40% - Accent1 4 3 11 3 2" xfId="13168"/>
    <cellStyle name="40% - Accent1 4 3 11 4" xfId="7479"/>
    <cellStyle name="40% - Accent1 4 3 11 4 2" xfId="14733"/>
    <cellStyle name="40% - Accent1 4 3 11 5" xfId="10820"/>
    <cellStyle name="40% - Accent1 4 3 12" xfId="4516"/>
    <cellStyle name="40% - Accent1 4 3 12 2" xfId="11828"/>
    <cellStyle name="40% - Accent1 4 3 13" xfId="5878"/>
    <cellStyle name="40% - Accent1 4 3 13 2" xfId="13170"/>
    <cellStyle name="40% - Accent1 4 3 14" xfId="7481"/>
    <cellStyle name="40% - Accent1 4 3 14 2" xfId="14735"/>
    <cellStyle name="40% - Accent1 4 3 15" xfId="9287"/>
    <cellStyle name="40% - Accent1 4 3 2" xfId="913"/>
    <cellStyle name="40% - Accent1 4 3 2 2" xfId="4519"/>
    <cellStyle name="40% - Accent1 4 3 2 2 2" xfId="11831"/>
    <cellStyle name="40% - Accent1 4 3 2 3" xfId="5875"/>
    <cellStyle name="40% - Accent1 4 3 2 3 2" xfId="13167"/>
    <cellStyle name="40% - Accent1 4 3 2 4" xfId="7478"/>
    <cellStyle name="40% - Accent1 4 3 2 4 2" xfId="14732"/>
    <cellStyle name="40% - Accent1 4 3 2 5" xfId="9548"/>
    <cellStyle name="40% - Accent1 4 3 3" xfId="1354"/>
    <cellStyle name="40% - Accent1 4 3 3 2" xfId="4520"/>
    <cellStyle name="40% - Accent1 4 3 3 2 2" xfId="11832"/>
    <cellStyle name="40% - Accent1 4 3 3 3" xfId="5870"/>
    <cellStyle name="40% - Accent1 4 3 3 3 2" xfId="13166"/>
    <cellStyle name="40% - Accent1 4 3 3 4" xfId="7477"/>
    <cellStyle name="40% - Accent1 4 3 3 4 2" xfId="14731"/>
    <cellStyle name="40% - Accent1 4 3 3 5" xfId="9743"/>
    <cellStyle name="40% - Accent1 4 3 4" xfId="1732"/>
    <cellStyle name="40% - Accent1 4 3 5" xfId="1871"/>
    <cellStyle name="40% - Accent1 4 3 6" xfId="2124"/>
    <cellStyle name="40% - Accent1 4 3 7" xfId="2192"/>
    <cellStyle name="40% - Accent1 4 3 8" xfId="2567"/>
    <cellStyle name="40% - Accent1 4 3 8 2" xfId="4524"/>
    <cellStyle name="40% - Accent1 4 3 8 2 2" xfId="11836"/>
    <cellStyle name="40% - Accent1 4 3 8 3" xfId="5869"/>
    <cellStyle name="40% - Accent1 4 3 8 3 2" xfId="13165"/>
    <cellStyle name="40% - Accent1 4 3 8 4" xfId="7476"/>
    <cellStyle name="40% - Accent1 4 3 8 4 2" xfId="14730"/>
    <cellStyle name="40% - Accent1 4 3 8 5" xfId="10262"/>
    <cellStyle name="40% - Accent1 4 3 9" xfId="2294"/>
    <cellStyle name="40% - Accent1 4 3 9 2" xfId="4525"/>
    <cellStyle name="40% - Accent1 4 3 9 2 2" xfId="11837"/>
    <cellStyle name="40% - Accent1 4 3 9 3" xfId="5868"/>
    <cellStyle name="40% - Accent1 4 3 9 3 2" xfId="13164"/>
    <cellStyle name="40% - Accent1 4 3 9 4" xfId="7474"/>
    <cellStyle name="40% - Accent1 4 3 9 4 2" xfId="14729"/>
    <cellStyle name="40% - Accent1 4 3 9 5" xfId="10014"/>
    <cellStyle name="40% - Accent1 4 4" xfId="787"/>
    <cellStyle name="40% - Accent1 4 4 2" xfId="4526"/>
    <cellStyle name="40% - Accent1 4 4 2 2" xfId="11838"/>
    <cellStyle name="40% - Accent1 4 4 3" xfId="5867"/>
    <cellStyle name="40% - Accent1 4 4 3 2" xfId="13163"/>
    <cellStyle name="40% - Accent1 4 4 4" xfId="7473"/>
    <cellStyle name="40% - Accent1 4 4 4 2" xfId="14728"/>
    <cellStyle name="40% - Accent1 4 4 5" xfId="9464"/>
    <cellStyle name="40% - Accent1 4 5" xfId="731"/>
    <cellStyle name="40% - Accent1 4 5 2" xfId="4527"/>
    <cellStyle name="40% - Accent1 4 5 2 2" xfId="11839"/>
    <cellStyle name="40% - Accent1 4 5 3" xfId="5866"/>
    <cellStyle name="40% - Accent1 4 5 3 2" xfId="13162"/>
    <cellStyle name="40% - Accent1 4 5 4" xfId="7472"/>
    <cellStyle name="40% - Accent1 4 5 4 2" xfId="14727"/>
    <cellStyle name="40% - Accent1 4 5 5" xfId="9451"/>
    <cellStyle name="40% - Accent1 4 6" xfId="1730"/>
    <cellStyle name="40% - Accent1 4 7" xfId="1875"/>
    <cellStyle name="40% - Accent1 4 8" xfId="2127"/>
    <cellStyle name="40% - Accent1 4 9" xfId="2195"/>
    <cellStyle name="40% - Accent1 5" xfId="440"/>
    <cellStyle name="40% - Accent1 5 10" xfId="2471"/>
    <cellStyle name="40% - Accent1 5 10 2" xfId="4533"/>
    <cellStyle name="40% - Accent1 5 10 2 2" xfId="11845"/>
    <cellStyle name="40% - Accent1 5 10 3" xfId="5859"/>
    <cellStyle name="40% - Accent1 5 10 3 2" xfId="13156"/>
    <cellStyle name="40% - Accent1 5 10 4" xfId="7470"/>
    <cellStyle name="40% - Accent1 5 10 4 2" xfId="14725"/>
    <cellStyle name="40% - Accent1 5 10 5" xfId="10169"/>
    <cellStyle name="40% - Accent1 5 11" xfId="2766"/>
    <cellStyle name="40% - Accent1 5 11 2" xfId="4534"/>
    <cellStyle name="40% - Accent1 5 11 2 2" xfId="11846"/>
    <cellStyle name="40% - Accent1 5 11 3" xfId="5858"/>
    <cellStyle name="40% - Accent1 5 11 3 2" xfId="13155"/>
    <cellStyle name="40% - Accent1 5 11 4" xfId="7469"/>
    <cellStyle name="40% - Accent1 5 11 4 2" xfId="14724"/>
    <cellStyle name="40% - Accent1 5 11 5" xfId="10448"/>
    <cellStyle name="40% - Accent1 5 12" xfId="2965"/>
    <cellStyle name="40% - Accent1 5 12 2" xfId="4535"/>
    <cellStyle name="40% - Accent1 5 12 2 2" xfId="11847"/>
    <cellStyle name="40% - Accent1 5 12 3" xfId="5857"/>
    <cellStyle name="40% - Accent1 5 12 3 2" xfId="13154"/>
    <cellStyle name="40% - Accent1 5 12 4" xfId="7468"/>
    <cellStyle name="40% - Accent1 5 12 4 2" xfId="14723"/>
    <cellStyle name="40% - Accent1 5 12 5" xfId="10623"/>
    <cellStyle name="40% - Accent1 5 13" xfId="3376"/>
    <cellStyle name="40% - Accent1 5 13 2" xfId="4536"/>
    <cellStyle name="40% - Accent1 5 13 2 2" xfId="11848"/>
    <cellStyle name="40% - Accent1 5 13 3" xfId="5856"/>
    <cellStyle name="40% - Accent1 5 13 3 2" xfId="13153"/>
    <cellStyle name="40% - Accent1 5 13 4" xfId="7467"/>
    <cellStyle name="40% - Accent1 5 13 4 2" xfId="14722"/>
    <cellStyle name="40% - Accent1 5 13 5" xfId="10763"/>
    <cellStyle name="40% - Accent1 5 14" xfId="4532"/>
    <cellStyle name="40% - Accent1 5 14 2" xfId="11844"/>
    <cellStyle name="40% - Accent1 5 15" xfId="5860"/>
    <cellStyle name="40% - Accent1 5 15 2" xfId="13157"/>
    <cellStyle name="40% - Accent1 5 16" xfId="7471"/>
    <cellStyle name="40% - Accent1 5 16 2" xfId="14726"/>
    <cellStyle name="40% - Accent1 5 17" xfId="9231"/>
    <cellStyle name="40% - Accent1 5 2" xfId="577"/>
    <cellStyle name="40% - Accent1 5 2 10" xfId="7466"/>
    <cellStyle name="40% - Accent1 5 2 10 2" xfId="14721"/>
    <cellStyle name="40% - Accent1 5 2 11" xfId="9319"/>
    <cellStyle name="40% - Accent1 5 2 2" xfId="950"/>
    <cellStyle name="40% - Accent1 5 2 2 2" xfId="4538"/>
    <cellStyle name="40% - Accent1 5 2 2 2 2" xfId="11850"/>
    <cellStyle name="40% - Accent1 5 2 2 3" xfId="5854"/>
    <cellStyle name="40% - Accent1 5 2 2 3 2" xfId="13151"/>
    <cellStyle name="40% - Accent1 5 2 2 4" xfId="7465"/>
    <cellStyle name="40% - Accent1 5 2 2 4 2" xfId="14720"/>
    <cellStyle name="40% - Accent1 5 2 2 5" xfId="9581"/>
    <cellStyle name="40% - Accent1 5 2 3" xfId="1395"/>
    <cellStyle name="40% - Accent1 5 2 3 2" xfId="4539"/>
    <cellStyle name="40% - Accent1 5 2 3 2 2" xfId="11851"/>
    <cellStyle name="40% - Accent1 5 2 3 3" xfId="5853"/>
    <cellStyle name="40% - Accent1 5 2 3 3 2" xfId="13150"/>
    <cellStyle name="40% - Accent1 5 2 3 4" xfId="7464"/>
    <cellStyle name="40% - Accent1 5 2 3 4 2" xfId="14719"/>
    <cellStyle name="40% - Accent1 5 2 3 5" xfId="9777"/>
    <cellStyle name="40% - Accent1 5 2 4" xfId="2609"/>
    <cellStyle name="40% - Accent1 5 2 4 2" xfId="4540"/>
    <cellStyle name="40% - Accent1 5 2 4 2 2" xfId="11852"/>
    <cellStyle name="40% - Accent1 5 2 4 3" xfId="5852"/>
    <cellStyle name="40% - Accent1 5 2 4 3 2" xfId="13149"/>
    <cellStyle name="40% - Accent1 5 2 4 4" xfId="7463"/>
    <cellStyle name="40% - Accent1 5 2 4 4 2" xfId="14718"/>
    <cellStyle name="40% - Accent1 5 2 4 5" xfId="10302"/>
    <cellStyle name="40% - Accent1 5 2 5" xfId="2354"/>
    <cellStyle name="40% - Accent1 5 2 5 2" xfId="4541"/>
    <cellStyle name="40% - Accent1 5 2 5 2 2" xfId="11853"/>
    <cellStyle name="40% - Accent1 5 2 5 3" xfId="5851"/>
    <cellStyle name="40% - Accent1 5 2 5 3 2" xfId="13148"/>
    <cellStyle name="40% - Accent1 5 2 5 4" xfId="7462"/>
    <cellStyle name="40% - Accent1 5 2 5 4 2" xfId="14717"/>
    <cellStyle name="40% - Accent1 5 2 5 5" xfId="10073"/>
    <cellStyle name="40% - Accent1 5 2 6" xfId="2866"/>
    <cellStyle name="40% - Accent1 5 2 6 2" xfId="4542"/>
    <cellStyle name="40% - Accent1 5 2 6 2 2" xfId="11854"/>
    <cellStyle name="40% - Accent1 5 2 6 3" xfId="5850"/>
    <cellStyle name="40% - Accent1 5 2 6 3 2" xfId="13147"/>
    <cellStyle name="40% - Accent1 5 2 6 4" xfId="7461"/>
    <cellStyle name="40% - Accent1 5 2 6 4 2" xfId="14716"/>
    <cellStyle name="40% - Accent1 5 2 6 5" xfId="10538"/>
    <cellStyle name="40% - Accent1 5 2 7" xfId="3476"/>
    <cellStyle name="40% - Accent1 5 2 7 2" xfId="4543"/>
    <cellStyle name="40% - Accent1 5 2 7 2 2" xfId="11855"/>
    <cellStyle name="40% - Accent1 5 2 7 3" xfId="5849"/>
    <cellStyle name="40% - Accent1 5 2 7 3 2" xfId="13146"/>
    <cellStyle name="40% - Accent1 5 2 7 4" xfId="7459"/>
    <cellStyle name="40% - Accent1 5 2 7 4 2" xfId="14715"/>
    <cellStyle name="40% - Accent1 5 2 7 5" xfId="10854"/>
    <cellStyle name="40% - Accent1 5 2 8" xfId="4537"/>
    <cellStyle name="40% - Accent1 5 2 8 2" xfId="11849"/>
    <cellStyle name="40% - Accent1 5 2 9" xfId="5855"/>
    <cellStyle name="40% - Accent1 5 2 9 2" xfId="13152"/>
    <cellStyle name="40% - Accent1 5 3" xfId="614"/>
    <cellStyle name="40% - Accent1 5 3 10" xfId="7458"/>
    <cellStyle name="40% - Accent1 5 3 10 2" xfId="14714"/>
    <cellStyle name="40% - Accent1 5 3 11" xfId="9354"/>
    <cellStyle name="40% - Accent1 5 3 2" xfId="987"/>
    <cellStyle name="40% - Accent1 5 3 2 2" xfId="4545"/>
    <cellStyle name="40% - Accent1 5 3 2 2 2" xfId="11857"/>
    <cellStyle name="40% - Accent1 5 3 2 3" xfId="5847"/>
    <cellStyle name="40% - Accent1 5 3 2 3 2" xfId="13144"/>
    <cellStyle name="40% - Accent1 5 3 2 4" xfId="7457"/>
    <cellStyle name="40% - Accent1 5 3 2 4 2" xfId="14713"/>
    <cellStyle name="40% - Accent1 5 3 2 5" xfId="9616"/>
    <cellStyle name="40% - Accent1 5 3 3" xfId="1432"/>
    <cellStyle name="40% - Accent1 5 3 3 2" xfId="4546"/>
    <cellStyle name="40% - Accent1 5 3 3 2 2" xfId="11858"/>
    <cellStyle name="40% - Accent1 5 3 3 3" xfId="5846"/>
    <cellStyle name="40% - Accent1 5 3 3 3 2" xfId="13143"/>
    <cellStyle name="40% - Accent1 5 3 3 4" xfId="7456"/>
    <cellStyle name="40% - Accent1 5 3 3 4 2" xfId="14712"/>
    <cellStyle name="40% - Accent1 5 3 3 5" xfId="9814"/>
    <cellStyle name="40% - Accent1 5 3 4" xfId="2648"/>
    <cellStyle name="40% - Accent1 5 3 4 2" xfId="4547"/>
    <cellStyle name="40% - Accent1 5 3 4 2 2" xfId="11859"/>
    <cellStyle name="40% - Accent1 5 3 4 3" xfId="5844"/>
    <cellStyle name="40% - Accent1 5 3 4 3 2" xfId="13142"/>
    <cellStyle name="40% - Accent1 5 3 4 4" xfId="7455"/>
    <cellStyle name="40% - Accent1 5 3 4 4 2" xfId="14711"/>
    <cellStyle name="40% - Accent1 5 3 4 5" xfId="10341"/>
    <cellStyle name="40% - Accent1 5 3 5" xfId="2331"/>
    <cellStyle name="40% - Accent1 5 3 5 2" xfId="4548"/>
    <cellStyle name="40% - Accent1 5 3 5 2 2" xfId="11860"/>
    <cellStyle name="40% - Accent1 5 3 5 3" xfId="5843"/>
    <cellStyle name="40% - Accent1 5 3 5 3 2" xfId="13141"/>
    <cellStyle name="40% - Accent1 5 3 5 4" xfId="7454"/>
    <cellStyle name="40% - Accent1 5 3 5 4 2" xfId="14710"/>
    <cellStyle name="40% - Accent1 5 3 5 5" xfId="10050"/>
    <cellStyle name="40% - Accent1 5 3 6" xfId="2805"/>
    <cellStyle name="40% - Accent1 5 3 6 2" xfId="4549"/>
    <cellStyle name="40% - Accent1 5 3 6 2 2" xfId="11861"/>
    <cellStyle name="40% - Accent1 5 3 6 3" xfId="5842"/>
    <cellStyle name="40% - Accent1 5 3 6 3 2" xfId="13140"/>
    <cellStyle name="40% - Accent1 5 3 6 4" xfId="7453"/>
    <cellStyle name="40% - Accent1 5 3 6 4 2" xfId="14709"/>
    <cellStyle name="40% - Accent1 5 3 6 5" xfId="10485"/>
    <cellStyle name="40% - Accent1 5 3 7" xfId="3515"/>
    <cellStyle name="40% - Accent1 5 3 7 2" xfId="4550"/>
    <cellStyle name="40% - Accent1 5 3 7 2 2" xfId="11862"/>
    <cellStyle name="40% - Accent1 5 3 7 3" xfId="5841"/>
    <cellStyle name="40% - Accent1 5 3 7 3 2" xfId="13139"/>
    <cellStyle name="40% - Accent1 5 3 7 4" xfId="7452"/>
    <cellStyle name="40% - Accent1 5 3 7 4 2" xfId="14708"/>
    <cellStyle name="40% - Accent1 5 3 7 5" xfId="10891"/>
    <cellStyle name="40% - Accent1 5 3 8" xfId="4544"/>
    <cellStyle name="40% - Accent1 5 3 8 2" xfId="11856"/>
    <cellStyle name="40% - Accent1 5 3 9" xfId="5848"/>
    <cellStyle name="40% - Accent1 5 3 9 2" xfId="13145"/>
    <cellStyle name="40% - Accent1 5 4" xfId="829"/>
    <cellStyle name="40% - Accent1 5 4 2" xfId="4551"/>
    <cellStyle name="40% - Accent1 5 4 2 2" xfId="11863"/>
    <cellStyle name="40% - Accent1 5 4 3" xfId="5840"/>
    <cellStyle name="40% - Accent1 5 4 3 2" xfId="13138"/>
    <cellStyle name="40% - Accent1 5 4 4" xfId="7451"/>
    <cellStyle name="40% - Accent1 5 4 4 2" xfId="14707"/>
    <cellStyle name="40% - Accent1 5 4 5" xfId="9482"/>
    <cellStyle name="40% - Accent1 5 5" xfId="1274"/>
    <cellStyle name="40% - Accent1 5 5 2" xfId="4552"/>
    <cellStyle name="40% - Accent1 5 5 2 2" xfId="11864"/>
    <cellStyle name="40% - Accent1 5 5 3" xfId="5839"/>
    <cellStyle name="40% - Accent1 5 5 3 2" xfId="13137"/>
    <cellStyle name="40% - Accent1 5 5 4" xfId="7450"/>
    <cellStyle name="40% - Accent1 5 5 4 2" xfId="14706"/>
    <cellStyle name="40% - Accent1 5 5 5" xfId="9686"/>
    <cellStyle name="40% - Accent1 5 6" xfId="1733"/>
    <cellStyle name="40% - Accent1 5 7" xfId="1868"/>
    <cellStyle name="40% - Accent1 5 8" xfId="2123"/>
    <cellStyle name="40% - Accent1 5 9" xfId="2191"/>
    <cellStyle name="40% - Accent1 6" xfId="478"/>
    <cellStyle name="40% - Accent1 7" xfId="489"/>
    <cellStyle name="40% - Accent1 7 10" xfId="4558"/>
    <cellStyle name="40% - Accent1 7 10 2" xfId="11870"/>
    <cellStyle name="40% - Accent1 7 11" xfId="5833"/>
    <cellStyle name="40% - Accent1 7 11 2" xfId="13131"/>
    <cellStyle name="40% - Accent1 7 12" xfId="7449"/>
    <cellStyle name="40% - Accent1 7 12 2" xfId="14705"/>
    <cellStyle name="40% - Accent1 7 13" xfId="9247"/>
    <cellStyle name="40% - Accent1 7 2" xfId="598"/>
    <cellStyle name="40% - Accent1 7 2 10" xfId="7448"/>
    <cellStyle name="40% - Accent1 7 2 10 2" xfId="14704"/>
    <cellStyle name="40% - Accent1 7 2 11" xfId="9340"/>
    <cellStyle name="40% - Accent1 7 2 2" xfId="971"/>
    <cellStyle name="40% - Accent1 7 2 2 2" xfId="4560"/>
    <cellStyle name="40% - Accent1 7 2 2 2 2" xfId="11872"/>
    <cellStyle name="40% - Accent1 7 2 2 3" xfId="5831"/>
    <cellStyle name="40% - Accent1 7 2 2 3 2" xfId="13129"/>
    <cellStyle name="40% - Accent1 7 2 2 4" xfId="7447"/>
    <cellStyle name="40% - Accent1 7 2 2 4 2" xfId="14703"/>
    <cellStyle name="40% - Accent1 7 2 2 5" xfId="9602"/>
    <cellStyle name="40% - Accent1 7 2 3" xfId="1418"/>
    <cellStyle name="40% - Accent1 7 2 3 2" xfId="4561"/>
    <cellStyle name="40% - Accent1 7 2 3 2 2" xfId="11873"/>
    <cellStyle name="40% - Accent1 7 2 3 3" xfId="5830"/>
    <cellStyle name="40% - Accent1 7 2 3 3 2" xfId="13128"/>
    <cellStyle name="40% - Accent1 7 2 3 4" xfId="7445"/>
    <cellStyle name="40% - Accent1 7 2 3 4 2" xfId="14702"/>
    <cellStyle name="40% - Accent1 7 2 3 5" xfId="9800"/>
    <cellStyle name="40% - Accent1 7 2 4" xfId="2632"/>
    <cellStyle name="40% - Accent1 7 2 4 2" xfId="4562"/>
    <cellStyle name="40% - Accent1 7 2 4 2 2" xfId="11874"/>
    <cellStyle name="40% - Accent1 7 2 4 3" xfId="5829"/>
    <cellStyle name="40% - Accent1 7 2 4 3 2" xfId="13127"/>
    <cellStyle name="40% - Accent1 7 2 4 4" xfId="7444"/>
    <cellStyle name="40% - Accent1 7 2 4 4 2" xfId="14701"/>
    <cellStyle name="40% - Accent1 7 2 4 5" xfId="10325"/>
    <cellStyle name="40% - Accent1 7 2 5" xfId="2342"/>
    <cellStyle name="40% - Accent1 7 2 5 2" xfId="4563"/>
    <cellStyle name="40% - Accent1 7 2 5 2 2" xfId="11875"/>
    <cellStyle name="40% - Accent1 7 2 5 3" xfId="5828"/>
    <cellStyle name="40% - Accent1 7 2 5 3 2" xfId="13126"/>
    <cellStyle name="40% - Accent1 7 2 5 4" xfId="7443"/>
    <cellStyle name="40% - Accent1 7 2 5 4 2" xfId="14700"/>
    <cellStyle name="40% - Accent1 7 2 5 5" xfId="10061"/>
    <cellStyle name="40% - Accent1 7 2 6" xfId="2791"/>
    <cellStyle name="40% - Accent1 7 2 6 2" xfId="4564"/>
    <cellStyle name="40% - Accent1 7 2 6 2 2" xfId="11876"/>
    <cellStyle name="40% - Accent1 7 2 6 3" xfId="5827"/>
    <cellStyle name="40% - Accent1 7 2 6 3 2" xfId="13125"/>
    <cellStyle name="40% - Accent1 7 2 6 4" xfId="7442"/>
    <cellStyle name="40% - Accent1 7 2 6 4 2" xfId="14699"/>
    <cellStyle name="40% - Accent1 7 2 6 5" xfId="10471"/>
    <cellStyle name="40% - Accent1 7 2 7" xfId="3499"/>
    <cellStyle name="40% - Accent1 7 2 7 2" xfId="4565"/>
    <cellStyle name="40% - Accent1 7 2 7 2 2" xfId="11877"/>
    <cellStyle name="40% - Accent1 7 2 7 3" xfId="5825"/>
    <cellStyle name="40% - Accent1 7 2 7 3 2" xfId="13124"/>
    <cellStyle name="40% - Accent1 7 2 7 4" xfId="7441"/>
    <cellStyle name="40% - Accent1 7 2 7 4 2" xfId="14698"/>
    <cellStyle name="40% - Accent1 7 2 7 5" xfId="10877"/>
    <cellStyle name="40% - Accent1 7 2 8" xfId="4559"/>
    <cellStyle name="40% - Accent1 7 2 8 2" xfId="11871"/>
    <cellStyle name="40% - Accent1 7 2 9" xfId="5832"/>
    <cellStyle name="40% - Accent1 7 2 9 2" xfId="13130"/>
    <cellStyle name="40% - Accent1 7 3" xfId="630"/>
    <cellStyle name="40% - Accent1 7 3 10" xfId="7440"/>
    <cellStyle name="40% - Accent1 7 3 10 2" xfId="14697"/>
    <cellStyle name="40% - Accent1 7 3 11" xfId="9370"/>
    <cellStyle name="40% - Accent1 7 3 2" xfId="1003"/>
    <cellStyle name="40% - Accent1 7 3 2 2" xfId="4567"/>
    <cellStyle name="40% - Accent1 7 3 2 2 2" xfId="11879"/>
    <cellStyle name="40% - Accent1 7 3 2 3" xfId="5823"/>
    <cellStyle name="40% - Accent1 7 3 2 3 2" xfId="13122"/>
    <cellStyle name="40% - Accent1 7 3 2 4" xfId="7439"/>
    <cellStyle name="40% - Accent1 7 3 2 4 2" xfId="14696"/>
    <cellStyle name="40% - Accent1 7 3 2 5" xfId="9632"/>
    <cellStyle name="40% - Accent1 7 3 3" xfId="1448"/>
    <cellStyle name="40% - Accent1 7 3 3 2" xfId="4568"/>
    <cellStyle name="40% - Accent1 7 3 3 2 2" xfId="11880"/>
    <cellStyle name="40% - Accent1 7 3 3 3" xfId="5822"/>
    <cellStyle name="40% - Accent1 7 3 3 3 2" xfId="13121"/>
    <cellStyle name="40% - Accent1 7 3 3 4" xfId="7438"/>
    <cellStyle name="40% - Accent1 7 3 3 4 2" xfId="14695"/>
    <cellStyle name="40% - Accent1 7 3 3 5" xfId="9830"/>
    <cellStyle name="40% - Accent1 7 3 4" xfId="2664"/>
    <cellStyle name="40% - Accent1 7 3 4 2" xfId="4569"/>
    <cellStyle name="40% - Accent1 7 3 4 2 2" xfId="11881"/>
    <cellStyle name="40% - Accent1 7 3 4 3" xfId="5821"/>
    <cellStyle name="40% - Accent1 7 3 4 3 2" xfId="13120"/>
    <cellStyle name="40% - Accent1 7 3 4 4" xfId="7437"/>
    <cellStyle name="40% - Accent1 7 3 4 4 2" xfId="14694"/>
    <cellStyle name="40% - Accent1 7 3 4 5" xfId="10357"/>
    <cellStyle name="40% - Accent1 7 3 5" xfId="2887"/>
    <cellStyle name="40% - Accent1 7 3 5 2" xfId="4570"/>
    <cellStyle name="40% - Accent1 7 3 5 2 2" xfId="11882"/>
    <cellStyle name="40% - Accent1 7 3 5 3" xfId="5820"/>
    <cellStyle name="40% - Accent1 7 3 5 3 2" xfId="13119"/>
    <cellStyle name="40% - Accent1 7 3 5 4" xfId="7435"/>
    <cellStyle name="40% - Accent1 7 3 5 4 2" xfId="14693"/>
    <cellStyle name="40% - Accent1 7 3 5 5" xfId="10555"/>
    <cellStyle name="40% - Accent1 7 3 6" xfId="3001"/>
    <cellStyle name="40% - Accent1 7 3 6 2" xfId="4571"/>
    <cellStyle name="40% - Accent1 7 3 6 2 2" xfId="11883"/>
    <cellStyle name="40% - Accent1 7 3 6 3" xfId="5819"/>
    <cellStyle name="40% - Accent1 7 3 6 3 2" xfId="13118"/>
    <cellStyle name="40% - Accent1 7 3 6 4" xfId="7434"/>
    <cellStyle name="40% - Accent1 7 3 6 4 2" xfId="14692"/>
    <cellStyle name="40% - Accent1 7 3 6 5" xfId="10647"/>
    <cellStyle name="40% - Accent1 7 3 7" xfId="3531"/>
    <cellStyle name="40% - Accent1 7 3 7 2" xfId="4572"/>
    <cellStyle name="40% - Accent1 7 3 7 2 2" xfId="11884"/>
    <cellStyle name="40% - Accent1 7 3 7 3" xfId="5818"/>
    <cellStyle name="40% - Accent1 7 3 7 3 2" xfId="13117"/>
    <cellStyle name="40% - Accent1 7 3 7 4" xfId="7433"/>
    <cellStyle name="40% - Accent1 7 3 7 4 2" xfId="14691"/>
    <cellStyle name="40% - Accent1 7 3 7 5" xfId="10907"/>
    <cellStyle name="40% - Accent1 7 3 8" xfId="4566"/>
    <cellStyle name="40% - Accent1 7 3 8 2" xfId="11878"/>
    <cellStyle name="40% - Accent1 7 3 9" xfId="5824"/>
    <cellStyle name="40% - Accent1 7 3 9 2" xfId="13123"/>
    <cellStyle name="40% - Accent1 7 4" xfId="867"/>
    <cellStyle name="40% - Accent1 7 4 2" xfId="4573"/>
    <cellStyle name="40% - Accent1 7 4 2 2" xfId="11885"/>
    <cellStyle name="40% - Accent1 7 4 3" xfId="5817"/>
    <cellStyle name="40% - Accent1 7 4 3 2" xfId="13116"/>
    <cellStyle name="40% - Accent1 7 4 4" xfId="7432"/>
    <cellStyle name="40% - Accent1 7 4 4 2" xfId="14690"/>
    <cellStyle name="40% - Accent1 7 4 5" xfId="9504"/>
    <cellStyle name="40% - Accent1 7 5" xfId="1309"/>
    <cellStyle name="40% - Accent1 7 5 2" xfId="4574"/>
    <cellStyle name="40% - Accent1 7 5 2 2" xfId="11886"/>
    <cellStyle name="40% - Accent1 7 5 3" xfId="5815"/>
    <cellStyle name="40% - Accent1 7 5 3 2" xfId="13115"/>
    <cellStyle name="40% - Accent1 7 5 4" xfId="7431"/>
    <cellStyle name="40% - Accent1 7 5 4 2" xfId="14689"/>
    <cellStyle name="40% - Accent1 7 5 5" xfId="9702"/>
    <cellStyle name="40% - Accent1 7 6" xfId="2518"/>
    <cellStyle name="40% - Accent1 7 6 2" xfId="4575"/>
    <cellStyle name="40% - Accent1 7 6 2 2" xfId="11887"/>
    <cellStyle name="40% - Accent1 7 6 3" xfId="5814"/>
    <cellStyle name="40% - Accent1 7 6 3 2" xfId="13114"/>
    <cellStyle name="40% - Accent1 7 6 4" xfId="7430"/>
    <cellStyle name="40% - Accent1 7 6 4 2" xfId="14688"/>
    <cellStyle name="40% - Accent1 7 6 5" xfId="10213"/>
    <cellStyle name="40% - Accent1 7 7" xfId="2788"/>
    <cellStyle name="40% - Accent1 7 7 2" xfId="4576"/>
    <cellStyle name="40% - Accent1 7 7 2 2" xfId="11888"/>
    <cellStyle name="40% - Accent1 7 7 3" xfId="5813"/>
    <cellStyle name="40% - Accent1 7 7 3 2" xfId="13113"/>
    <cellStyle name="40% - Accent1 7 7 4" xfId="7429"/>
    <cellStyle name="40% - Accent1 7 7 4 2" xfId="14687"/>
    <cellStyle name="40% - Accent1 7 7 5" xfId="10468"/>
    <cellStyle name="40% - Accent1 7 8" xfId="2969"/>
    <cellStyle name="40% - Accent1 7 8 2" xfId="4577"/>
    <cellStyle name="40% - Accent1 7 8 2 2" xfId="11889"/>
    <cellStyle name="40% - Accent1 7 8 3" xfId="5812"/>
    <cellStyle name="40% - Accent1 7 8 3 2" xfId="13112"/>
    <cellStyle name="40% - Accent1 7 8 4" xfId="7428"/>
    <cellStyle name="40% - Accent1 7 8 4 2" xfId="14686"/>
    <cellStyle name="40% - Accent1 7 8 5" xfId="10626"/>
    <cellStyle name="40% - Accent1 7 9" xfId="3394"/>
    <cellStyle name="40% - Accent1 7 9 2" xfId="4578"/>
    <cellStyle name="40% - Accent1 7 9 2 2" xfId="11890"/>
    <cellStyle name="40% - Accent1 7 9 3" xfId="5811"/>
    <cellStyle name="40% - Accent1 7 9 3 2" xfId="13111"/>
    <cellStyle name="40% - Accent1 7 9 4" xfId="7427"/>
    <cellStyle name="40% - Accent1 7 9 4 2" xfId="14685"/>
    <cellStyle name="40% - Accent1 7 9 5" xfId="10779"/>
    <cellStyle name="40% - Accent1 8" xfId="515"/>
    <cellStyle name="40% - Accent1 8 10" xfId="7426"/>
    <cellStyle name="40% - Accent1 8 10 2" xfId="14684"/>
    <cellStyle name="40% - Accent1 8 11" xfId="9267"/>
    <cellStyle name="40% - Accent1 8 2" xfId="891"/>
    <cellStyle name="40% - Accent1 8 2 2" xfId="4580"/>
    <cellStyle name="40% - Accent1 8 2 2 2" xfId="11892"/>
    <cellStyle name="40% - Accent1 8 2 3" xfId="5809"/>
    <cellStyle name="40% - Accent1 8 2 3 2" xfId="13109"/>
    <cellStyle name="40% - Accent1 8 2 4" xfId="7425"/>
    <cellStyle name="40% - Accent1 8 2 4 2" xfId="14683"/>
    <cellStyle name="40% - Accent1 8 2 5" xfId="9527"/>
    <cellStyle name="40% - Accent1 8 3" xfId="1333"/>
    <cellStyle name="40% - Accent1 8 3 2" xfId="4581"/>
    <cellStyle name="40% - Accent1 8 3 2 2" xfId="11893"/>
    <cellStyle name="40% - Accent1 8 3 3" xfId="5808"/>
    <cellStyle name="40% - Accent1 8 3 3 2" xfId="13108"/>
    <cellStyle name="40% - Accent1 8 3 4" xfId="7424"/>
    <cellStyle name="40% - Accent1 8 3 4 2" xfId="14682"/>
    <cellStyle name="40% - Accent1 8 3 5" xfId="9723"/>
    <cellStyle name="40% - Accent1 8 4" xfId="2545"/>
    <cellStyle name="40% - Accent1 8 4 2" xfId="4582"/>
    <cellStyle name="40% - Accent1 8 4 2 2" xfId="11894"/>
    <cellStyle name="40% - Accent1 8 4 3" xfId="5807"/>
    <cellStyle name="40% - Accent1 8 4 3 2" xfId="13107"/>
    <cellStyle name="40% - Accent1 8 4 4" xfId="7423"/>
    <cellStyle name="40% - Accent1 8 4 4 2" xfId="14681"/>
    <cellStyle name="40% - Accent1 8 4 5" xfId="10240"/>
    <cellStyle name="40% - Accent1 8 5" xfId="2385"/>
    <cellStyle name="40% - Accent1 8 5 2" xfId="4583"/>
    <cellStyle name="40% - Accent1 8 5 2 2" xfId="11895"/>
    <cellStyle name="40% - Accent1 8 5 3" xfId="5806"/>
    <cellStyle name="40% - Accent1 8 5 3 2" xfId="13106"/>
    <cellStyle name="40% - Accent1 8 5 4" xfId="7422"/>
    <cellStyle name="40% - Accent1 8 5 4 2" xfId="14680"/>
    <cellStyle name="40% - Accent1 8 5 5" xfId="10102"/>
    <cellStyle name="40% - Accent1 8 6" xfId="2749"/>
    <cellStyle name="40% - Accent1 8 6 2" xfId="4584"/>
    <cellStyle name="40% - Accent1 8 6 2 2" xfId="11896"/>
    <cellStyle name="40% - Accent1 8 6 3" xfId="5805"/>
    <cellStyle name="40% - Accent1 8 6 3 2" xfId="13105"/>
    <cellStyle name="40% - Accent1 8 6 4" xfId="7421"/>
    <cellStyle name="40% - Accent1 8 6 4 2" xfId="14679"/>
    <cellStyle name="40% - Accent1 8 6 5" xfId="10433"/>
    <cellStyle name="40% - Accent1 8 7" xfId="3418"/>
    <cellStyle name="40% - Accent1 8 7 2" xfId="4585"/>
    <cellStyle name="40% - Accent1 8 7 2 2" xfId="11897"/>
    <cellStyle name="40% - Accent1 8 7 3" xfId="5804"/>
    <cellStyle name="40% - Accent1 8 7 3 2" xfId="13104"/>
    <cellStyle name="40% - Accent1 8 7 4" xfId="7420"/>
    <cellStyle name="40% - Accent1 8 7 4 2" xfId="14678"/>
    <cellStyle name="40% - Accent1 8 7 5" xfId="10800"/>
    <cellStyle name="40% - Accent1 8 8" xfId="4579"/>
    <cellStyle name="40% - Accent1 8 8 2" xfId="11891"/>
    <cellStyle name="40% - Accent1 8 9" xfId="5810"/>
    <cellStyle name="40% - Accent1 8 9 2" xfId="13110"/>
    <cellStyle name="40% - Accent1 9" xfId="530"/>
    <cellStyle name="40% - Accent1 9 10" xfId="7419"/>
    <cellStyle name="40% - Accent1 9 10 2" xfId="14677"/>
    <cellStyle name="40% - Accent1 9 11" xfId="9280"/>
    <cellStyle name="40% - Accent1 9 2" xfId="906"/>
    <cellStyle name="40% - Accent1 9 2 2" xfId="4587"/>
    <cellStyle name="40% - Accent1 9 2 2 2" xfId="11899"/>
    <cellStyle name="40% - Accent1 9 2 3" xfId="5802"/>
    <cellStyle name="40% - Accent1 9 2 3 2" xfId="13102"/>
    <cellStyle name="40% - Accent1 9 2 4" xfId="7418"/>
    <cellStyle name="40% - Accent1 9 2 4 2" xfId="14676"/>
    <cellStyle name="40% - Accent1 9 2 5" xfId="9541"/>
    <cellStyle name="40% - Accent1 9 3" xfId="1347"/>
    <cellStyle name="40% - Accent1 9 3 2" xfId="4588"/>
    <cellStyle name="40% - Accent1 9 3 2 2" xfId="11900"/>
    <cellStyle name="40% - Accent1 9 3 3" xfId="5801"/>
    <cellStyle name="40% - Accent1 9 3 3 2" xfId="13101"/>
    <cellStyle name="40% - Accent1 9 3 4" xfId="7417"/>
    <cellStyle name="40% - Accent1 9 3 4 2" xfId="14675"/>
    <cellStyle name="40% - Accent1 9 3 5" xfId="9736"/>
    <cellStyle name="40% - Accent1 9 4" xfId="2560"/>
    <cellStyle name="40% - Accent1 9 4 2" xfId="4589"/>
    <cellStyle name="40% - Accent1 9 4 2 2" xfId="11901"/>
    <cellStyle name="40% - Accent1 9 4 3" xfId="5800"/>
    <cellStyle name="40% - Accent1 9 4 3 2" xfId="13100"/>
    <cellStyle name="40% - Accent1 9 4 4" xfId="7416"/>
    <cellStyle name="40% - Accent1 9 4 4 2" xfId="14674"/>
    <cellStyle name="40% - Accent1 9 4 5" xfId="10255"/>
    <cellStyle name="40% - Accent1 9 5" xfId="2489"/>
    <cellStyle name="40% - Accent1 9 5 2" xfId="4590"/>
    <cellStyle name="40% - Accent1 9 5 2 2" xfId="11902"/>
    <cellStyle name="40% - Accent1 9 5 3" xfId="5799"/>
    <cellStyle name="40% - Accent1 9 5 3 2" xfId="13099"/>
    <cellStyle name="40% - Accent1 9 5 4" xfId="7415"/>
    <cellStyle name="40% - Accent1 9 5 4 2" xfId="14673"/>
    <cellStyle name="40% - Accent1 9 5 5" xfId="10187"/>
    <cellStyle name="40% - Accent1 9 6" xfId="2878"/>
    <cellStyle name="40% - Accent1 9 6 2" xfId="4591"/>
    <cellStyle name="40% - Accent1 9 6 2 2" xfId="11903"/>
    <cellStyle name="40% - Accent1 9 6 3" xfId="5798"/>
    <cellStyle name="40% - Accent1 9 6 3 2" xfId="13098"/>
    <cellStyle name="40% - Accent1 9 6 4" xfId="7414"/>
    <cellStyle name="40% - Accent1 9 6 4 2" xfId="14672"/>
    <cellStyle name="40% - Accent1 9 6 5" xfId="10547"/>
    <cellStyle name="40% - Accent1 9 7" xfId="3432"/>
    <cellStyle name="40% - Accent1 9 7 2" xfId="4592"/>
    <cellStyle name="40% - Accent1 9 7 2 2" xfId="11904"/>
    <cellStyle name="40% - Accent1 9 7 3" xfId="5797"/>
    <cellStyle name="40% - Accent1 9 7 3 2" xfId="13097"/>
    <cellStyle name="40% - Accent1 9 7 4" xfId="7413"/>
    <cellStyle name="40% - Accent1 9 7 4 2" xfId="14671"/>
    <cellStyle name="40% - Accent1 9 7 5" xfId="10813"/>
    <cellStyle name="40% - Accent1 9 8" xfId="4586"/>
    <cellStyle name="40% - Accent1 9 8 2" xfId="11898"/>
    <cellStyle name="40% - Accent1 9 9" xfId="5803"/>
    <cellStyle name="40% - Accent1 9 9 2" xfId="13103"/>
    <cellStyle name="40% - Accent2" xfId="15" builtinId="35" customBuiltin="1"/>
    <cellStyle name="40% - Accent2 10" xfId="656"/>
    <cellStyle name="40% - Accent2 10 10" xfId="7411"/>
    <cellStyle name="40% - Accent2 10 10 2" xfId="14669"/>
    <cellStyle name="40% - Accent2 10 11" xfId="9396"/>
    <cellStyle name="40% - Accent2 10 2" xfId="1026"/>
    <cellStyle name="40% - Accent2 10 2 2" xfId="4595"/>
    <cellStyle name="40% - Accent2 10 2 2 2" xfId="11907"/>
    <cellStyle name="40% - Accent2 10 2 3" xfId="5794"/>
    <cellStyle name="40% - Accent2 10 2 3 2" xfId="13094"/>
    <cellStyle name="40% - Accent2 10 2 4" xfId="7410"/>
    <cellStyle name="40% - Accent2 10 2 4 2" xfId="14668"/>
    <cellStyle name="40% - Accent2 10 2 5" xfId="9655"/>
    <cellStyle name="40% - Accent2 10 3" xfId="1474"/>
    <cellStyle name="40% - Accent2 10 3 2" xfId="4596"/>
    <cellStyle name="40% - Accent2 10 3 2 2" xfId="11908"/>
    <cellStyle name="40% - Accent2 10 3 3" xfId="5793"/>
    <cellStyle name="40% - Accent2 10 3 3 2" xfId="13093"/>
    <cellStyle name="40% - Accent2 10 3 4" xfId="7409"/>
    <cellStyle name="40% - Accent2 10 3 4 2" xfId="14667"/>
    <cellStyle name="40% - Accent2 10 3 5" xfId="9856"/>
    <cellStyle name="40% - Accent2 10 4" xfId="2690"/>
    <cellStyle name="40% - Accent2 10 4 2" xfId="4597"/>
    <cellStyle name="40% - Accent2 10 4 2 2" xfId="11909"/>
    <cellStyle name="40% - Accent2 10 4 3" xfId="5792"/>
    <cellStyle name="40% - Accent2 10 4 3 2" xfId="13092"/>
    <cellStyle name="40% - Accent2 10 4 4" xfId="7407"/>
    <cellStyle name="40% - Accent2 10 4 4 2" xfId="14666"/>
    <cellStyle name="40% - Accent2 10 4 5" xfId="10383"/>
    <cellStyle name="40% - Accent2 10 5" xfId="2913"/>
    <cellStyle name="40% - Accent2 10 5 2" xfId="4598"/>
    <cellStyle name="40% - Accent2 10 5 2 2" xfId="11910"/>
    <cellStyle name="40% - Accent2 10 5 3" xfId="5791"/>
    <cellStyle name="40% - Accent2 10 5 3 2" xfId="13091"/>
    <cellStyle name="40% - Accent2 10 5 4" xfId="7406"/>
    <cellStyle name="40% - Accent2 10 5 4 2" xfId="14665"/>
    <cellStyle name="40% - Accent2 10 5 5" xfId="10581"/>
    <cellStyle name="40% - Accent2 10 6" xfId="3027"/>
    <cellStyle name="40% - Accent2 10 6 2" xfId="4599"/>
    <cellStyle name="40% - Accent2 10 6 2 2" xfId="11911"/>
    <cellStyle name="40% - Accent2 10 6 3" xfId="5790"/>
    <cellStyle name="40% - Accent2 10 6 3 2" xfId="13090"/>
    <cellStyle name="40% - Accent2 10 6 4" xfId="7405"/>
    <cellStyle name="40% - Accent2 10 6 4 2" xfId="14664"/>
    <cellStyle name="40% - Accent2 10 6 5" xfId="10673"/>
    <cellStyle name="40% - Accent2 10 7" xfId="3557"/>
    <cellStyle name="40% - Accent2 10 7 2" xfId="4600"/>
    <cellStyle name="40% - Accent2 10 7 2 2" xfId="11912"/>
    <cellStyle name="40% - Accent2 10 7 3" xfId="5789"/>
    <cellStyle name="40% - Accent2 10 7 3 2" xfId="13089"/>
    <cellStyle name="40% - Accent2 10 7 4" xfId="7402"/>
    <cellStyle name="40% - Accent2 10 7 4 2" xfId="14662"/>
    <cellStyle name="40% - Accent2 10 7 5" xfId="10933"/>
    <cellStyle name="40% - Accent2 10 8" xfId="4594"/>
    <cellStyle name="40% - Accent2 10 8 2" xfId="11906"/>
    <cellStyle name="40% - Accent2 10 9" xfId="5795"/>
    <cellStyle name="40% - Accent2 10 9 2" xfId="13095"/>
    <cellStyle name="40% - Accent2 11" xfId="663"/>
    <cellStyle name="40% - Accent2 11 10" xfId="7401"/>
    <cellStyle name="40% - Accent2 11 10 2" xfId="14661"/>
    <cellStyle name="40% - Accent2 11 11" xfId="9403"/>
    <cellStyle name="40% - Accent2 11 2" xfId="1033"/>
    <cellStyle name="40% - Accent2 11 2 2" xfId="4602"/>
    <cellStyle name="40% - Accent2 11 2 2 2" xfId="11914"/>
    <cellStyle name="40% - Accent2 11 2 3" xfId="5786"/>
    <cellStyle name="40% - Accent2 11 2 3 2" xfId="13087"/>
    <cellStyle name="40% - Accent2 11 2 4" xfId="7398"/>
    <cellStyle name="40% - Accent2 11 2 4 2" xfId="14659"/>
    <cellStyle name="40% - Accent2 11 2 5" xfId="9662"/>
    <cellStyle name="40% - Accent2 11 3" xfId="1481"/>
    <cellStyle name="40% - Accent2 11 3 2" xfId="4603"/>
    <cellStyle name="40% - Accent2 11 3 2 2" xfId="11915"/>
    <cellStyle name="40% - Accent2 11 3 3" xfId="5785"/>
    <cellStyle name="40% - Accent2 11 3 3 2" xfId="13086"/>
    <cellStyle name="40% - Accent2 11 3 4" xfId="7397"/>
    <cellStyle name="40% - Accent2 11 3 4 2" xfId="14658"/>
    <cellStyle name="40% - Accent2 11 3 5" xfId="9863"/>
    <cellStyle name="40% - Accent2 11 4" xfId="2697"/>
    <cellStyle name="40% - Accent2 11 4 2" xfId="4604"/>
    <cellStyle name="40% - Accent2 11 4 2 2" xfId="11916"/>
    <cellStyle name="40% - Accent2 11 4 3" xfId="5782"/>
    <cellStyle name="40% - Accent2 11 4 3 2" xfId="13084"/>
    <cellStyle name="40% - Accent2 11 4 4" xfId="7396"/>
    <cellStyle name="40% - Accent2 11 4 4 2" xfId="14657"/>
    <cellStyle name="40% - Accent2 11 4 5" xfId="10390"/>
    <cellStyle name="40% - Accent2 11 5" xfId="2920"/>
    <cellStyle name="40% - Accent2 11 5 2" xfId="4605"/>
    <cellStyle name="40% - Accent2 11 5 2 2" xfId="11917"/>
    <cellStyle name="40% - Accent2 11 5 3" xfId="5781"/>
    <cellStyle name="40% - Accent2 11 5 3 2" xfId="13083"/>
    <cellStyle name="40% - Accent2 11 5 4" xfId="7394"/>
    <cellStyle name="40% - Accent2 11 5 4 2" xfId="14656"/>
    <cellStyle name="40% - Accent2 11 5 5" xfId="10588"/>
    <cellStyle name="40% - Accent2 11 6" xfId="3034"/>
    <cellStyle name="40% - Accent2 11 6 2" xfId="4606"/>
    <cellStyle name="40% - Accent2 11 6 2 2" xfId="11918"/>
    <cellStyle name="40% - Accent2 11 6 3" xfId="5778"/>
    <cellStyle name="40% - Accent2 11 6 3 2" xfId="13081"/>
    <cellStyle name="40% - Accent2 11 6 4" xfId="7393"/>
    <cellStyle name="40% - Accent2 11 6 4 2" xfId="14655"/>
    <cellStyle name="40% - Accent2 11 6 5" xfId="10680"/>
    <cellStyle name="40% - Accent2 11 7" xfId="3564"/>
    <cellStyle name="40% - Accent2 11 7 2" xfId="4607"/>
    <cellStyle name="40% - Accent2 11 7 2 2" xfId="11919"/>
    <cellStyle name="40% - Accent2 11 7 3" xfId="5777"/>
    <cellStyle name="40% - Accent2 11 7 3 2" xfId="13080"/>
    <cellStyle name="40% - Accent2 11 7 4" xfId="7392"/>
    <cellStyle name="40% - Accent2 11 7 4 2" xfId="14654"/>
    <cellStyle name="40% - Accent2 11 7 5" xfId="10940"/>
    <cellStyle name="40% - Accent2 11 8" xfId="4601"/>
    <cellStyle name="40% - Accent2 11 8 2" xfId="11913"/>
    <cellStyle name="40% - Accent2 11 9" xfId="5787"/>
    <cellStyle name="40% - Accent2 11 9 2" xfId="13088"/>
    <cellStyle name="40% - Accent2 12" xfId="673"/>
    <cellStyle name="40% - Accent2 12 10" xfId="7391"/>
    <cellStyle name="40% - Accent2 12 10 2" xfId="14653"/>
    <cellStyle name="40% - Accent2 12 11" xfId="9413"/>
    <cellStyle name="40% - Accent2 12 2" xfId="1043"/>
    <cellStyle name="40% - Accent2 12 2 2" xfId="4609"/>
    <cellStyle name="40% - Accent2 12 2 2 2" xfId="11921"/>
    <cellStyle name="40% - Accent2 12 2 3" xfId="5774"/>
    <cellStyle name="40% - Accent2 12 2 3 2" xfId="13078"/>
    <cellStyle name="40% - Accent2 12 2 4" xfId="7390"/>
    <cellStyle name="40% - Accent2 12 2 4 2" xfId="14652"/>
    <cellStyle name="40% - Accent2 12 2 5" xfId="9672"/>
    <cellStyle name="40% - Accent2 12 3" xfId="1491"/>
    <cellStyle name="40% - Accent2 12 3 2" xfId="4610"/>
    <cellStyle name="40% - Accent2 12 3 2 2" xfId="11922"/>
    <cellStyle name="40% - Accent2 12 3 3" xfId="5773"/>
    <cellStyle name="40% - Accent2 12 3 3 2" xfId="13077"/>
    <cellStyle name="40% - Accent2 12 3 4" xfId="7389"/>
    <cellStyle name="40% - Accent2 12 3 4 2" xfId="14651"/>
    <cellStyle name="40% - Accent2 12 3 5" xfId="9873"/>
    <cellStyle name="40% - Accent2 12 4" xfId="2707"/>
    <cellStyle name="40% - Accent2 12 4 2" xfId="4611"/>
    <cellStyle name="40% - Accent2 12 4 2 2" xfId="11923"/>
    <cellStyle name="40% - Accent2 12 4 3" xfId="5772"/>
    <cellStyle name="40% - Accent2 12 4 3 2" xfId="13076"/>
    <cellStyle name="40% - Accent2 12 4 4" xfId="7380"/>
    <cellStyle name="40% - Accent2 12 4 4 2" xfId="14650"/>
    <cellStyle name="40% - Accent2 12 4 5" xfId="10400"/>
    <cellStyle name="40% - Accent2 12 5" xfId="2930"/>
    <cellStyle name="40% - Accent2 12 5 2" xfId="4612"/>
    <cellStyle name="40% - Accent2 12 5 2 2" xfId="11924"/>
    <cellStyle name="40% - Accent2 12 5 3" xfId="5771"/>
    <cellStyle name="40% - Accent2 12 5 3 2" xfId="13075"/>
    <cellStyle name="40% - Accent2 12 5 4" xfId="7379"/>
    <cellStyle name="40% - Accent2 12 5 4 2" xfId="14649"/>
    <cellStyle name="40% - Accent2 12 5 5" xfId="10598"/>
    <cellStyle name="40% - Accent2 12 6" xfId="3044"/>
    <cellStyle name="40% - Accent2 12 6 2" xfId="4613"/>
    <cellStyle name="40% - Accent2 12 6 2 2" xfId="11925"/>
    <cellStyle name="40% - Accent2 12 6 3" xfId="5770"/>
    <cellStyle name="40% - Accent2 12 6 3 2" xfId="13074"/>
    <cellStyle name="40% - Accent2 12 6 4" xfId="7378"/>
    <cellStyle name="40% - Accent2 12 6 4 2" xfId="14648"/>
    <cellStyle name="40% - Accent2 12 6 5" xfId="10690"/>
    <cellStyle name="40% - Accent2 12 7" xfId="3574"/>
    <cellStyle name="40% - Accent2 12 7 2" xfId="4614"/>
    <cellStyle name="40% - Accent2 12 7 2 2" xfId="11926"/>
    <cellStyle name="40% - Accent2 12 7 3" xfId="5769"/>
    <cellStyle name="40% - Accent2 12 7 3 2" xfId="13073"/>
    <cellStyle name="40% - Accent2 12 7 4" xfId="7377"/>
    <cellStyle name="40% - Accent2 12 7 4 2" xfId="14647"/>
    <cellStyle name="40% - Accent2 12 7 5" xfId="10950"/>
    <cellStyle name="40% - Accent2 12 8" xfId="4608"/>
    <cellStyle name="40% - Accent2 12 8 2" xfId="11920"/>
    <cellStyle name="40% - Accent2 12 9" xfId="5776"/>
    <cellStyle name="40% - Accent2 12 9 2" xfId="13079"/>
    <cellStyle name="40% - Accent2 13" xfId="696"/>
    <cellStyle name="40% - Accent2 13 2" xfId="4615"/>
    <cellStyle name="40% - Accent2 13 2 2" xfId="11927"/>
    <cellStyle name="40% - Accent2 13 3" xfId="5760"/>
    <cellStyle name="40% - Accent2 13 3 2" xfId="13072"/>
    <cellStyle name="40% - Accent2 13 4" xfId="7376"/>
    <cellStyle name="40% - Accent2 13 4 2" xfId="14646"/>
    <cellStyle name="40% - Accent2 13 5" xfId="9433"/>
    <cellStyle name="40% - Accent2 14" xfId="879"/>
    <cellStyle name="40% - Accent2 14 2" xfId="4616"/>
    <cellStyle name="40% - Accent2 14 2 2" xfId="11928"/>
    <cellStyle name="40% - Accent2 14 3" xfId="5759"/>
    <cellStyle name="40% - Accent2 14 3 2" xfId="13071"/>
    <cellStyle name="40% - Accent2 14 4" xfId="7375"/>
    <cellStyle name="40% - Accent2 14 4 2" xfId="14645"/>
    <cellStyle name="40% - Accent2 14 5" xfId="9515"/>
    <cellStyle name="40% - Accent2 15" xfId="1286"/>
    <cellStyle name="40% - Accent2 16" xfId="1515"/>
    <cellStyle name="40% - Accent2 17" xfId="1565"/>
    <cellStyle name="40% - Accent2 18" xfId="1268"/>
    <cellStyle name="40% - Accent2 19" xfId="1591"/>
    <cellStyle name="40% - Accent2 2" xfId="318"/>
    <cellStyle name="40% - Accent2 2 2" xfId="1736"/>
    <cellStyle name="40% - Accent2 2 3" xfId="1737"/>
    <cellStyle name="40% - Accent2 20" xfId="1632"/>
    <cellStyle name="40% - Accent2 21" xfId="1734"/>
    <cellStyle name="40% - Accent2 21 2" xfId="4626"/>
    <cellStyle name="40% - Accent2 21 2 2" xfId="11938"/>
    <cellStyle name="40% - Accent2 21 3" xfId="5749"/>
    <cellStyle name="40% - Accent2 21 3 2" xfId="13061"/>
    <cellStyle name="40% - Accent2 21 4" xfId="7374"/>
    <cellStyle name="40% - Accent2 21 4 2" xfId="14644"/>
    <cellStyle name="40% - Accent2 21 5" xfId="9901"/>
    <cellStyle name="40% - Accent2 22" xfId="1865"/>
    <cellStyle name="40% - Accent2 22 2" xfId="4627"/>
    <cellStyle name="40% - Accent2 22 2 2" xfId="11939"/>
    <cellStyle name="40% - Accent2 22 3" xfId="5748"/>
    <cellStyle name="40% - Accent2 22 3 2" xfId="13060"/>
    <cellStyle name="40% - Accent2 22 4" xfId="7373"/>
    <cellStyle name="40% - Accent2 22 4 2" xfId="14643"/>
    <cellStyle name="40% - Accent2 22 5" xfId="9922"/>
    <cellStyle name="40% - Accent2 23" xfId="2122"/>
    <cellStyle name="40% - Accent2 23 2" xfId="4628"/>
    <cellStyle name="40% - Accent2 23 2 2" xfId="11940"/>
    <cellStyle name="40% - Accent2 23 3" xfId="5747"/>
    <cellStyle name="40% - Accent2 23 3 2" xfId="13059"/>
    <cellStyle name="40% - Accent2 23 4" xfId="7372"/>
    <cellStyle name="40% - Accent2 23 4 2" xfId="14642"/>
    <cellStyle name="40% - Accent2 23 5" xfId="9957"/>
    <cellStyle name="40% - Accent2 24" xfId="2190"/>
    <cellStyle name="40% - Accent2 24 2" xfId="4629"/>
    <cellStyle name="40% - Accent2 24 2 2" xfId="11941"/>
    <cellStyle name="40% - Accent2 24 3" xfId="5746"/>
    <cellStyle name="40% - Accent2 24 3 2" xfId="13058"/>
    <cellStyle name="40% - Accent2 24 4" xfId="7371"/>
    <cellStyle name="40% - Accent2 24 4 2" xfId="14641"/>
    <cellStyle name="40% - Accent2 24 5" xfId="9977"/>
    <cellStyle name="40% - Accent2 25" xfId="2302"/>
    <cellStyle name="40% - Accent2 25 2" xfId="4630"/>
    <cellStyle name="40% - Accent2 25 2 2" xfId="11942"/>
    <cellStyle name="40% - Accent2 25 3" xfId="5745"/>
    <cellStyle name="40% - Accent2 25 3 2" xfId="13057"/>
    <cellStyle name="40% - Accent2 25 4" xfId="7370"/>
    <cellStyle name="40% - Accent2 25 4 2" xfId="14640"/>
    <cellStyle name="40% - Accent2 25 5" xfId="10022"/>
    <cellStyle name="40% - Accent2 26" xfId="2762"/>
    <cellStyle name="40% - Accent2 26 2" xfId="4631"/>
    <cellStyle name="40% - Accent2 26 2 2" xfId="11943"/>
    <cellStyle name="40% - Accent2 26 3" xfId="5744"/>
    <cellStyle name="40% - Accent2 26 3 2" xfId="13056"/>
    <cellStyle name="40% - Accent2 26 4" xfId="7369"/>
    <cellStyle name="40% - Accent2 26 4 2" xfId="14639"/>
    <cellStyle name="40% - Accent2 26 5" xfId="10444"/>
    <cellStyle name="40% - Accent2 27" xfId="2964"/>
    <cellStyle name="40% - Accent2 27 2" xfId="4632"/>
    <cellStyle name="40% - Accent2 27 2 2" xfId="11944"/>
    <cellStyle name="40% - Accent2 27 3" xfId="5743"/>
    <cellStyle name="40% - Accent2 27 3 2" xfId="13055"/>
    <cellStyle name="40% - Accent2 27 4" xfId="7368"/>
    <cellStyle name="40% - Accent2 27 4 2" xfId="14638"/>
    <cellStyle name="40% - Accent2 27 5" xfId="10622"/>
    <cellStyle name="40% - Accent2 28" xfId="3316"/>
    <cellStyle name="40% - Accent2 28 2" xfId="4633"/>
    <cellStyle name="40% - Accent2 28 2 2" xfId="11945"/>
    <cellStyle name="40% - Accent2 28 3" xfId="5742"/>
    <cellStyle name="40% - Accent2 28 3 2" xfId="13054"/>
    <cellStyle name="40% - Accent2 28 4" xfId="7367"/>
    <cellStyle name="40% - Accent2 28 4 2" xfId="14637"/>
    <cellStyle name="40% - Accent2 28 5" xfId="10734"/>
    <cellStyle name="40% - Accent2 29" xfId="4593"/>
    <cellStyle name="40% - Accent2 29 2" xfId="11905"/>
    <cellStyle name="40% - Accent2 3" xfId="319"/>
    <cellStyle name="40% - Accent2 3 2" xfId="1738"/>
    <cellStyle name="40% - Accent2 3 3" xfId="1739"/>
    <cellStyle name="40% - Accent2 30" xfId="5796"/>
    <cellStyle name="40% - Accent2 30 2" xfId="13096"/>
    <cellStyle name="40% - Accent2 31" xfId="7412"/>
    <cellStyle name="40% - Accent2 31 2" xfId="14670"/>
    <cellStyle name="40% - Accent2 32" xfId="9165"/>
    <cellStyle name="40% - Accent2 4" xfId="408"/>
    <cellStyle name="40% - Accent2 4 10" xfId="2426"/>
    <cellStyle name="40% - Accent2 4 10 2" xfId="4638"/>
    <cellStyle name="40% - Accent2 4 10 2 2" xfId="11950"/>
    <cellStyle name="40% - Accent2 4 10 3" xfId="5737"/>
    <cellStyle name="40% - Accent2 4 10 3 2" xfId="13049"/>
    <cellStyle name="40% - Accent2 4 10 4" xfId="7365"/>
    <cellStyle name="40% - Accent2 4 10 4 2" xfId="14635"/>
    <cellStyle name="40% - Accent2 4 10 5" xfId="10134"/>
    <cellStyle name="40% - Accent2 4 11" xfId="2729"/>
    <cellStyle name="40% - Accent2 4 11 2" xfId="4639"/>
    <cellStyle name="40% - Accent2 4 11 2 2" xfId="11951"/>
    <cellStyle name="40% - Accent2 4 11 3" xfId="5736"/>
    <cellStyle name="40% - Accent2 4 11 3 2" xfId="13048"/>
    <cellStyle name="40% - Accent2 4 11 4" xfId="7364"/>
    <cellStyle name="40% - Accent2 4 11 4 2" xfId="14634"/>
    <cellStyle name="40% - Accent2 4 11 5" xfId="10416"/>
    <cellStyle name="40% - Accent2 4 12" xfId="2949"/>
    <cellStyle name="40% - Accent2 4 12 2" xfId="4640"/>
    <cellStyle name="40% - Accent2 4 12 2 2" xfId="11952"/>
    <cellStyle name="40% - Accent2 4 12 3" xfId="5735"/>
    <cellStyle name="40% - Accent2 4 12 3 2" xfId="13047"/>
    <cellStyle name="40% - Accent2 4 12 4" xfId="7363"/>
    <cellStyle name="40% - Accent2 4 12 4 2" xfId="14633"/>
    <cellStyle name="40% - Accent2 4 12 5" xfId="10611"/>
    <cellStyle name="40% - Accent2 4 13" xfId="3359"/>
    <cellStyle name="40% - Accent2 4 13 2" xfId="4641"/>
    <cellStyle name="40% - Accent2 4 13 2 2" xfId="11953"/>
    <cellStyle name="40% - Accent2 4 13 3" xfId="5734"/>
    <cellStyle name="40% - Accent2 4 13 3 2" xfId="13046"/>
    <cellStyle name="40% - Accent2 4 13 4" xfId="7362"/>
    <cellStyle name="40% - Accent2 4 13 4 2" xfId="14632"/>
    <cellStyle name="40% - Accent2 4 13 5" xfId="10753"/>
    <cellStyle name="40% - Accent2 4 14" xfId="4637"/>
    <cellStyle name="40% - Accent2 4 14 2" xfId="11949"/>
    <cellStyle name="40% - Accent2 4 15" xfId="5738"/>
    <cellStyle name="40% - Accent2 4 15 2" xfId="13050"/>
    <cellStyle name="40% - Accent2 4 16" xfId="7366"/>
    <cellStyle name="40% - Accent2 4 16 2" xfId="14636"/>
    <cellStyle name="40% - Accent2 4 17" xfId="9221"/>
    <cellStyle name="40% - Accent2 4 2" xfId="563"/>
    <cellStyle name="40% - Accent2 4 2 10" xfId="2849"/>
    <cellStyle name="40% - Accent2 4 2 10 2" xfId="4643"/>
    <cellStyle name="40% - Accent2 4 2 10 2 2" xfId="11955"/>
    <cellStyle name="40% - Accent2 4 2 10 3" xfId="5732"/>
    <cellStyle name="40% - Accent2 4 2 10 3 2" xfId="13044"/>
    <cellStyle name="40% - Accent2 4 2 10 4" xfId="7360"/>
    <cellStyle name="40% - Accent2 4 2 10 4 2" xfId="14630"/>
    <cellStyle name="40% - Accent2 4 2 10 5" xfId="10523"/>
    <cellStyle name="40% - Accent2 4 2 11" xfId="3461"/>
    <cellStyle name="40% - Accent2 4 2 11 2" xfId="4644"/>
    <cellStyle name="40% - Accent2 4 2 11 2 2" xfId="11956"/>
    <cellStyle name="40% - Accent2 4 2 11 3" xfId="5731"/>
    <cellStyle name="40% - Accent2 4 2 11 3 2" xfId="13043"/>
    <cellStyle name="40% - Accent2 4 2 11 4" xfId="7359"/>
    <cellStyle name="40% - Accent2 4 2 11 4 2" xfId="14629"/>
    <cellStyle name="40% - Accent2 4 2 11 5" xfId="10839"/>
    <cellStyle name="40% - Accent2 4 2 12" xfId="4642"/>
    <cellStyle name="40% - Accent2 4 2 12 2" xfId="11954"/>
    <cellStyle name="40% - Accent2 4 2 13" xfId="5733"/>
    <cellStyle name="40% - Accent2 4 2 13 2" xfId="13045"/>
    <cellStyle name="40% - Accent2 4 2 14" xfId="7361"/>
    <cellStyle name="40% - Accent2 4 2 14 2" xfId="14631"/>
    <cellStyle name="40% - Accent2 4 2 15" xfId="9306"/>
    <cellStyle name="40% - Accent2 4 2 2" xfId="936"/>
    <cellStyle name="40% - Accent2 4 2 2 2" xfId="4645"/>
    <cellStyle name="40% - Accent2 4 2 2 2 2" xfId="11957"/>
    <cellStyle name="40% - Accent2 4 2 2 3" xfId="5730"/>
    <cellStyle name="40% - Accent2 4 2 2 3 2" xfId="13042"/>
    <cellStyle name="40% - Accent2 4 2 2 4" xfId="7358"/>
    <cellStyle name="40% - Accent2 4 2 2 4 2" xfId="14628"/>
    <cellStyle name="40% - Accent2 4 2 2 5" xfId="9568"/>
    <cellStyle name="40% - Accent2 4 2 3" xfId="1379"/>
    <cellStyle name="40% - Accent2 4 2 3 2" xfId="4646"/>
    <cellStyle name="40% - Accent2 4 2 3 2 2" xfId="11958"/>
    <cellStyle name="40% - Accent2 4 2 3 3" xfId="5729"/>
    <cellStyle name="40% - Accent2 4 2 3 3 2" xfId="13041"/>
    <cellStyle name="40% - Accent2 4 2 3 4" xfId="7357"/>
    <cellStyle name="40% - Accent2 4 2 3 4 2" xfId="14627"/>
    <cellStyle name="40% - Accent2 4 2 3 5" xfId="9762"/>
    <cellStyle name="40% - Accent2 4 2 4" xfId="1741"/>
    <cellStyle name="40% - Accent2 4 2 4 2" xfId="4647"/>
    <cellStyle name="40% - Accent2 4 2 4 2 2" xfId="11959"/>
    <cellStyle name="40% - Accent2 4 2 4 3" xfId="5728"/>
    <cellStyle name="40% - Accent2 4 2 4 3 2" xfId="13040"/>
    <cellStyle name="40% - Accent2 4 2 4 4" xfId="7356"/>
    <cellStyle name="40% - Accent2 4 2 4 4 2" xfId="14626"/>
    <cellStyle name="40% - Accent2 4 2 4 5" xfId="9902"/>
    <cellStyle name="40% - Accent2 4 2 5" xfId="1846"/>
    <cellStyle name="40% - Accent2 4 2 5 2" xfId="4648"/>
    <cellStyle name="40% - Accent2 4 2 5 2 2" xfId="11960"/>
    <cellStyle name="40% - Accent2 4 2 5 3" xfId="5727"/>
    <cellStyle name="40% - Accent2 4 2 5 3 2" xfId="13039"/>
    <cellStyle name="40% - Accent2 4 2 5 4" xfId="7355"/>
    <cellStyle name="40% - Accent2 4 2 5 4 2" xfId="14625"/>
    <cellStyle name="40% - Accent2 4 2 5 5" xfId="9919"/>
    <cellStyle name="40% - Accent2 4 2 6" xfId="2119"/>
    <cellStyle name="40% - Accent2 4 2 6 2" xfId="4649"/>
    <cellStyle name="40% - Accent2 4 2 6 2 2" xfId="11961"/>
    <cellStyle name="40% - Accent2 4 2 6 3" xfId="5726"/>
    <cellStyle name="40% - Accent2 4 2 6 3 2" xfId="13038"/>
    <cellStyle name="40% - Accent2 4 2 6 4" xfId="7354"/>
    <cellStyle name="40% - Accent2 4 2 6 4 2" xfId="14624"/>
    <cellStyle name="40% - Accent2 4 2 6 5" xfId="9956"/>
    <cellStyle name="40% - Accent2 4 2 7" xfId="2022"/>
    <cellStyle name="40% - Accent2 4 2 7 2" xfId="4650"/>
    <cellStyle name="40% - Accent2 4 2 7 2 2" xfId="11962"/>
    <cellStyle name="40% - Accent2 4 2 7 3" xfId="5725"/>
    <cellStyle name="40% - Accent2 4 2 7 3 2" xfId="13037"/>
    <cellStyle name="40% - Accent2 4 2 7 4" xfId="7353"/>
    <cellStyle name="40% - Accent2 4 2 7 4 2" xfId="14623"/>
    <cellStyle name="40% - Accent2 4 2 7 5" xfId="9944"/>
    <cellStyle name="40% - Accent2 4 2 8" xfId="2593"/>
    <cellStyle name="40% - Accent2 4 2 8 2" xfId="4651"/>
    <cellStyle name="40% - Accent2 4 2 8 2 2" xfId="11963"/>
    <cellStyle name="40% - Accent2 4 2 8 3" xfId="5724"/>
    <cellStyle name="40% - Accent2 4 2 8 3 2" xfId="13036"/>
    <cellStyle name="40% - Accent2 4 2 8 4" xfId="7352"/>
    <cellStyle name="40% - Accent2 4 2 8 4 2" xfId="14622"/>
    <cellStyle name="40% - Accent2 4 2 8 5" xfId="10287"/>
    <cellStyle name="40% - Accent2 4 2 9" xfId="2362"/>
    <cellStyle name="40% - Accent2 4 2 9 2" xfId="4652"/>
    <cellStyle name="40% - Accent2 4 2 9 2 2" xfId="11964"/>
    <cellStyle name="40% - Accent2 4 2 9 3" xfId="5723"/>
    <cellStyle name="40% - Accent2 4 2 9 3 2" xfId="13035"/>
    <cellStyle name="40% - Accent2 4 2 9 4" xfId="7351"/>
    <cellStyle name="40% - Accent2 4 2 9 4 2" xfId="14621"/>
    <cellStyle name="40% - Accent2 4 2 9 5" xfId="10080"/>
    <cellStyle name="40% - Accent2 4 3" xfId="536"/>
    <cellStyle name="40% - Accent2 4 3 10" xfId="2754"/>
    <cellStyle name="40% - Accent2 4 3 10 2" xfId="4654"/>
    <cellStyle name="40% - Accent2 4 3 10 2 2" xfId="11966"/>
    <cellStyle name="40% - Accent2 4 3 10 3" xfId="5721"/>
    <cellStyle name="40% - Accent2 4 3 10 3 2" xfId="13033"/>
    <cellStyle name="40% - Accent2 4 3 10 4" xfId="7349"/>
    <cellStyle name="40% - Accent2 4 3 10 4 2" xfId="14619"/>
    <cellStyle name="40% - Accent2 4 3 10 5" xfId="10437"/>
    <cellStyle name="40% - Accent2 4 3 11" xfId="3438"/>
    <cellStyle name="40% - Accent2 4 3 11 2" xfId="4655"/>
    <cellStyle name="40% - Accent2 4 3 11 2 2" xfId="11967"/>
    <cellStyle name="40% - Accent2 4 3 11 3" xfId="5720"/>
    <cellStyle name="40% - Accent2 4 3 11 3 2" xfId="13032"/>
    <cellStyle name="40% - Accent2 4 3 11 4" xfId="7348"/>
    <cellStyle name="40% - Accent2 4 3 11 4 2" xfId="14618"/>
    <cellStyle name="40% - Accent2 4 3 11 5" xfId="10819"/>
    <cellStyle name="40% - Accent2 4 3 12" xfId="4653"/>
    <cellStyle name="40% - Accent2 4 3 12 2" xfId="11965"/>
    <cellStyle name="40% - Accent2 4 3 13" xfId="5722"/>
    <cellStyle name="40% - Accent2 4 3 13 2" xfId="13034"/>
    <cellStyle name="40% - Accent2 4 3 14" xfId="7350"/>
    <cellStyle name="40% - Accent2 4 3 14 2" xfId="14620"/>
    <cellStyle name="40% - Accent2 4 3 15" xfId="9286"/>
    <cellStyle name="40% - Accent2 4 3 2" xfId="912"/>
    <cellStyle name="40% - Accent2 4 3 2 2" xfId="4656"/>
    <cellStyle name="40% - Accent2 4 3 2 2 2" xfId="11968"/>
    <cellStyle name="40% - Accent2 4 3 2 3" xfId="5719"/>
    <cellStyle name="40% - Accent2 4 3 2 3 2" xfId="13031"/>
    <cellStyle name="40% - Accent2 4 3 2 4" xfId="7347"/>
    <cellStyle name="40% - Accent2 4 3 2 4 2" xfId="14617"/>
    <cellStyle name="40% - Accent2 4 3 2 5" xfId="9547"/>
    <cellStyle name="40% - Accent2 4 3 3" xfId="1353"/>
    <cellStyle name="40% - Accent2 4 3 3 2" xfId="4657"/>
    <cellStyle name="40% - Accent2 4 3 3 2 2" xfId="11969"/>
    <cellStyle name="40% - Accent2 4 3 3 3" xfId="5718"/>
    <cellStyle name="40% - Accent2 4 3 3 3 2" xfId="13030"/>
    <cellStyle name="40% - Accent2 4 3 3 4" xfId="7346"/>
    <cellStyle name="40% - Accent2 4 3 3 4 2" xfId="14616"/>
    <cellStyle name="40% - Accent2 4 3 3 5" xfId="9742"/>
    <cellStyle name="40% - Accent2 4 3 4" xfId="1742"/>
    <cellStyle name="40% - Accent2 4 3 5" xfId="1845"/>
    <cellStyle name="40% - Accent2 4 3 6" xfId="2118"/>
    <cellStyle name="40% - Accent2 4 3 7" xfId="2021"/>
    <cellStyle name="40% - Accent2 4 3 8" xfId="2566"/>
    <cellStyle name="40% - Accent2 4 3 8 2" xfId="4662"/>
    <cellStyle name="40% - Accent2 4 3 8 2 2" xfId="11974"/>
    <cellStyle name="40% - Accent2 4 3 8 3" xfId="5717"/>
    <cellStyle name="40% - Accent2 4 3 8 3 2" xfId="13029"/>
    <cellStyle name="40% - Accent2 4 3 8 4" xfId="7345"/>
    <cellStyle name="40% - Accent2 4 3 8 4 2" xfId="14615"/>
    <cellStyle name="40% - Accent2 4 3 8 5" xfId="10261"/>
    <cellStyle name="40% - Accent2 4 3 9" xfId="2374"/>
    <cellStyle name="40% - Accent2 4 3 9 2" xfId="4663"/>
    <cellStyle name="40% - Accent2 4 3 9 2 2" xfId="11975"/>
    <cellStyle name="40% - Accent2 4 3 9 3" xfId="5716"/>
    <cellStyle name="40% - Accent2 4 3 9 3 2" xfId="13028"/>
    <cellStyle name="40% - Accent2 4 3 9 4" xfId="7344"/>
    <cellStyle name="40% - Accent2 4 3 9 4 2" xfId="14614"/>
    <cellStyle name="40% - Accent2 4 3 9 5" xfId="10091"/>
    <cellStyle name="40% - Accent2 4 4" xfId="788"/>
    <cellStyle name="40% - Accent2 4 4 2" xfId="4664"/>
    <cellStyle name="40% - Accent2 4 4 2 2" xfId="11976"/>
    <cellStyle name="40% - Accent2 4 4 3" xfId="5715"/>
    <cellStyle name="40% - Accent2 4 4 3 2" xfId="13027"/>
    <cellStyle name="40% - Accent2 4 4 4" xfId="7343"/>
    <cellStyle name="40% - Accent2 4 4 4 2" xfId="14613"/>
    <cellStyle name="40% - Accent2 4 4 5" xfId="9465"/>
    <cellStyle name="40% - Accent2 4 5" xfId="730"/>
    <cellStyle name="40% - Accent2 4 5 2" xfId="4665"/>
    <cellStyle name="40% - Accent2 4 5 2 2" xfId="11977"/>
    <cellStyle name="40% - Accent2 4 5 3" xfId="5714"/>
    <cellStyle name="40% - Accent2 4 5 3 2" xfId="13026"/>
    <cellStyle name="40% - Accent2 4 5 4" xfId="7342"/>
    <cellStyle name="40% - Accent2 4 5 4 2" xfId="14612"/>
    <cellStyle name="40% - Accent2 4 5 5" xfId="9450"/>
    <cellStyle name="40% - Accent2 4 6" xfId="1740"/>
    <cellStyle name="40% - Accent2 4 7" xfId="1849"/>
    <cellStyle name="40% - Accent2 4 8" xfId="2120"/>
    <cellStyle name="40% - Accent2 4 9" xfId="2025"/>
    <cellStyle name="40% - Accent2 5" xfId="442"/>
    <cellStyle name="40% - Accent2 5 10" xfId="2473"/>
    <cellStyle name="40% - Accent2 5 10 2" xfId="4671"/>
    <cellStyle name="40% - Accent2 5 10 2 2" xfId="11983"/>
    <cellStyle name="40% - Accent2 5 10 3" xfId="5708"/>
    <cellStyle name="40% - Accent2 5 10 3 2" xfId="13020"/>
    <cellStyle name="40% - Accent2 5 10 4" xfId="7340"/>
    <cellStyle name="40% - Accent2 5 10 4 2" xfId="14610"/>
    <cellStyle name="40% - Accent2 5 10 5" xfId="10171"/>
    <cellStyle name="40% - Accent2 5 11" xfId="2799"/>
    <cellStyle name="40% - Accent2 5 11 2" xfId="4672"/>
    <cellStyle name="40% - Accent2 5 11 2 2" xfId="11984"/>
    <cellStyle name="40% - Accent2 5 11 3" xfId="5707"/>
    <cellStyle name="40% - Accent2 5 11 3 2" xfId="13019"/>
    <cellStyle name="40% - Accent2 5 11 4" xfId="7339"/>
    <cellStyle name="40% - Accent2 5 11 4 2" xfId="14609"/>
    <cellStyle name="40% - Accent2 5 11 5" xfId="10479"/>
    <cellStyle name="40% - Accent2 5 12" xfId="2972"/>
    <cellStyle name="40% - Accent2 5 12 2" xfId="4673"/>
    <cellStyle name="40% - Accent2 5 12 2 2" xfId="11985"/>
    <cellStyle name="40% - Accent2 5 12 3" xfId="5706"/>
    <cellStyle name="40% - Accent2 5 12 3 2" xfId="13018"/>
    <cellStyle name="40% - Accent2 5 12 4" xfId="7338"/>
    <cellStyle name="40% - Accent2 5 12 4 2" xfId="14608"/>
    <cellStyle name="40% - Accent2 5 12 5" xfId="10629"/>
    <cellStyle name="40% - Accent2 5 13" xfId="3378"/>
    <cellStyle name="40% - Accent2 5 13 2" xfId="4674"/>
    <cellStyle name="40% - Accent2 5 13 2 2" xfId="11986"/>
    <cellStyle name="40% - Accent2 5 13 3" xfId="5705"/>
    <cellStyle name="40% - Accent2 5 13 3 2" xfId="13017"/>
    <cellStyle name="40% - Accent2 5 13 4" xfId="7337"/>
    <cellStyle name="40% - Accent2 5 13 4 2" xfId="14607"/>
    <cellStyle name="40% - Accent2 5 13 5" xfId="10765"/>
    <cellStyle name="40% - Accent2 5 14" xfId="4670"/>
    <cellStyle name="40% - Accent2 5 14 2" xfId="11982"/>
    <cellStyle name="40% - Accent2 5 15" xfId="5709"/>
    <cellStyle name="40% - Accent2 5 15 2" xfId="13021"/>
    <cellStyle name="40% - Accent2 5 16" xfId="7341"/>
    <cellStyle name="40% - Accent2 5 16 2" xfId="14611"/>
    <cellStyle name="40% - Accent2 5 17" xfId="9233"/>
    <cellStyle name="40% - Accent2 5 2" xfId="579"/>
    <cellStyle name="40% - Accent2 5 2 10" xfId="7336"/>
    <cellStyle name="40% - Accent2 5 2 10 2" xfId="14606"/>
    <cellStyle name="40% - Accent2 5 2 11" xfId="9321"/>
    <cellStyle name="40% - Accent2 5 2 2" xfId="952"/>
    <cellStyle name="40% - Accent2 5 2 2 2" xfId="4676"/>
    <cellStyle name="40% - Accent2 5 2 2 2 2" xfId="11988"/>
    <cellStyle name="40% - Accent2 5 2 2 3" xfId="5703"/>
    <cellStyle name="40% - Accent2 5 2 2 3 2" xfId="13015"/>
    <cellStyle name="40% - Accent2 5 2 2 4" xfId="7335"/>
    <cellStyle name="40% - Accent2 5 2 2 4 2" xfId="14605"/>
    <cellStyle name="40% - Accent2 5 2 2 5" xfId="9583"/>
    <cellStyle name="40% - Accent2 5 2 3" xfId="1397"/>
    <cellStyle name="40% - Accent2 5 2 3 2" xfId="4677"/>
    <cellStyle name="40% - Accent2 5 2 3 2 2" xfId="11989"/>
    <cellStyle name="40% - Accent2 5 2 3 3" xfId="5702"/>
    <cellStyle name="40% - Accent2 5 2 3 3 2" xfId="13014"/>
    <cellStyle name="40% - Accent2 5 2 3 4" xfId="7334"/>
    <cellStyle name="40% - Accent2 5 2 3 4 2" xfId="14604"/>
    <cellStyle name="40% - Accent2 5 2 3 5" xfId="9779"/>
    <cellStyle name="40% - Accent2 5 2 4" xfId="2611"/>
    <cellStyle name="40% - Accent2 5 2 4 2" xfId="4678"/>
    <cellStyle name="40% - Accent2 5 2 4 2 2" xfId="11990"/>
    <cellStyle name="40% - Accent2 5 2 4 3" xfId="5701"/>
    <cellStyle name="40% - Accent2 5 2 4 3 2" xfId="13013"/>
    <cellStyle name="40% - Accent2 5 2 4 4" xfId="7333"/>
    <cellStyle name="40% - Accent2 5 2 4 4 2" xfId="14603"/>
    <cellStyle name="40% - Accent2 5 2 4 5" xfId="10304"/>
    <cellStyle name="40% - Accent2 5 2 5" xfId="2315"/>
    <cellStyle name="40% - Accent2 5 2 5 2" xfId="4679"/>
    <cellStyle name="40% - Accent2 5 2 5 2 2" xfId="11991"/>
    <cellStyle name="40% - Accent2 5 2 5 3" xfId="5700"/>
    <cellStyle name="40% - Accent2 5 2 5 3 2" xfId="13012"/>
    <cellStyle name="40% - Accent2 5 2 5 4" xfId="7332"/>
    <cellStyle name="40% - Accent2 5 2 5 4 2" xfId="14602"/>
    <cellStyle name="40% - Accent2 5 2 5 5" xfId="10035"/>
    <cellStyle name="40% - Accent2 5 2 6" xfId="2739"/>
    <cellStyle name="40% - Accent2 5 2 6 2" xfId="4680"/>
    <cellStyle name="40% - Accent2 5 2 6 2 2" xfId="11992"/>
    <cellStyle name="40% - Accent2 5 2 6 3" xfId="5699"/>
    <cellStyle name="40% - Accent2 5 2 6 3 2" xfId="13011"/>
    <cellStyle name="40% - Accent2 5 2 6 4" xfId="7331"/>
    <cellStyle name="40% - Accent2 5 2 6 4 2" xfId="14601"/>
    <cellStyle name="40% - Accent2 5 2 6 5" xfId="10424"/>
    <cellStyle name="40% - Accent2 5 2 7" xfId="3478"/>
    <cellStyle name="40% - Accent2 5 2 7 2" xfId="4681"/>
    <cellStyle name="40% - Accent2 5 2 7 2 2" xfId="11993"/>
    <cellStyle name="40% - Accent2 5 2 7 3" xfId="5698"/>
    <cellStyle name="40% - Accent2 5 2 7 3 2" xfId="13010"/>
    <cellStyle name="40% - Accent2 5 2 7 4" xfId="7330"/>
    <cellStyle name="40% - Accent2 5 2 7 4 2" xfId="14600"/>
    <cellStyle name="40% - Accent2 5 2 7 5" xfId="10856"/>
    <cellStyle name="40% - Accent2 5 2 8" xfId="4675"/>
    <cellStyle name="40% - Accent2 5 2 8 2" xfId="11987"/>
    <cellStyle name="40% - Accent2 5 2 9" xfId="5704"/>
    <cellStyle name="40% - Accent2 5 2 9 2" xfId="13016"/>
    <cellStyle name="40% - Accent2 5 3" xfId="616"/>
    <cellStyle name="40% - Accent2 5 3 10" xfId="7329"/>
    <cellStyle name="40% - Accent2 5 3 10 2" xfId="14599"/>
    <cellStyle name="40% - Accent2 5 3 11" xfId="9356"/>
    <cellStyle name="40% - Accent2 5 3 2" xfId="989"/>
    <cellStyle name="40% - Accent2 5 3 2 2" xfId="4683"/>
    <cellStyle name="40% - Accent2 5 3 2 2 2" xfId="11995"/>
    <cellStyle name="40% - Accent2 5 3 2 3" xfId="5696"/>
    <cellStyle name="40% - Accent2 5 3 2 3 2" xfId="13008"/>
    <cellStyle name="40% - Accent2 5 3 2 4" xfId="7328"/>
    <cellStyle name="40% - Accent2 5 3 2 4 2" xfId="14598"/>
    <cellStyle name="40% - Accent2 5 3 2 5" xfId="9618"/>
    <cellStyle name="40% - Accent2 5 3 3" xfId="1434"/>
    <cellStyle name="40% - Accent2 5 3 3 2" xfId="4684"/>
    <cellStyle name="40% - Accent2 5 3 3 2 2" xfId="11996"/>
    <cellStyle name="40% - Accent2 5 3 3 3" xfId="5695"/>
    <cellStyle name="40% - Accent2 5 3 3 3 2" xfId="13007"/>
    <cellStyle name="40% - Accent2 5 3 3 4" xfId="7327"/>
    <cellStyle name="40% - Accent2 5 3 3 4 2" xfId="14597"/>
    <cellStyle name="40% - Accent2 5 3 3 5" xfId="9816"/>
    <cellStyle name="40% - Accent2 5 3 4" xfId="2650"/>
    <cellStyle name="40% - Accent2 5 3 4 2" xfId="4685"/>
    <cellStyle name="40% - Accent2 5 3 4 2 2" xfId="11997"/>
    <cellStyle name="40% - Accent2 5 3 4 3" xfId="5694"/>
    <cellStyle name="40% - Accent2 5 3 4 3 2" xfId="13006"/>
    <cellStyle name="40% - Accent2 5 3 4 4" xfId="7326"/>
    <cellStyle name="40% - Accent2 5 3 4 4 2" xfId="14596"/>
    <cellStyle name="40% - Accent2 5 3 4 5" xfId="10343"/>
    <cellStyle name="40% - Accent2 5 3 5" xfId="2330"/>
    <cellStyle name="40% - Accent2 5 3 5 2" xfId="4686"/>
    <cellStyle name="40% - Accent2 5 3 5 2 2" xfId="11998"/>
    <cellStyle name="40% - Accent2 5 3 5 3" xfId="5693"/>
    <cellStyle name="40% - Accent2 5 3 5 3 2" xfId="13005"/>
    <cellStyle name="40% - Accent2 5 3 5 4" xfId="7325"/>
    <cellStyle name="40% - Accent2 5 3 5 4 2" xfId="14595"/>
    <cellStyle name="40% - Accent2 5 3 5 5" xfId="10049"/>
    <cellStyle name="40% - Accent2 5 3 6" xfId="2851"/>
    <cellStyle name="40% - Accent2 5 3 6 2" xfId="4687"/>
    <cellStyle name="40% - Accent2 5 3 6 2 2" xfId="11999"/>
    <cellStyle name="40% - Accent2 5 3 6 3" xfId="5692"/>
    <cellStyle name="40% - Accent2 5 3 6 3 2" xfId="13004"/>
    <cellStyle name="40% - Accent2 5 3 6 4" xfId="7324"/>
    <cellStyle name="40% - Accent2 5 3 6 4 2" xfId="14594"/>
    <cellStyle name="40% - Accent2 5 3 6 5" xfId="10525"/>
    <cellStyle name="40% - Accent2 5 3 7" xfId="3517"/>
    <cellStyle name="40% - Accent2 5 3 7 2" xfId="4688"/>
    <cellStyle name="40% - Accent2 5 3 7 2 2" xfId="12000"/>
    <cellStyle name="40% - Accent2 5 3 7 3" xfId="5691"/>
    <cellStyle name="40% - Accent2 5 3 7 3 2" xfId="13003"/>
    <cellStyle name="40% - Accent2 5 3 7 4" xfId="7323"/>
    <cellStyle name="40% - Accent2 5 3 7 4 2" xfId="14593"/>
    <cellStyle name="40% - Accent2 5 3 7 5" xfId="10893"/>
    <cellStyle name="40% - Accent2 5 3 8" xfId="4682"/>
    <cellStyle name="40% - Accent2 5 3 8 2" xfId="11994"/>
    <cellStyle name="40% - Accent2 5 3 9" xfId="5697"/>
    <cellStyle name="40% - Accent2 5 3 9 2" xfId="13009"/>
    <cellStyle name="40% - Accent2 5 4" xfId="831"/>
    <cellStyle name="40% - Accent2 5 4 2" xfId="4689"/>
    <cellStyle name="40% - Accent2 5 4 2 2" xfId="12001"/>
    <cellStyle name="40% - Accent2 5 4 3" xfId="5690"/>
    <cellStyle name="40% - Accent2 5 4 3 2" xfId="13002"/>
    <cellStyle name="40% - Accent2 5 4 4" xfId="7322"/>
    <cellStyle name="40% - Accent2 5 4 4 2" xfId="14592"/>
    <cellStyle name="40% - Accent2 5 4 5" xfId="9484"/>
    <cellStyle name="40% - Accent2 5 5" xfId="1276"/>
    <cellStyle name="40% - Accent2 5 5 2" xfId="4690"/>
    <cellStyle name="40% - Accent2 5 5 2 2" xfId="12002"/>
    <cellStyle name="40% - Accent2 5 5 3" xfId="5689"/>
    <cellStyle name="40% - Accent2 5 5 3 2" xfId="13001"/>
    <cellStyle name="40% - Accent2 5 5 4" xfId="7321"/>
    <cellStyle name="40% - Accent2 5 5 4 2" xfId="14591"/>
    <cellStyle name="40% - Accent2 5 5 5" xfId="9688"/>
    <cellStyle name="40% - Accent2 5 6" xfId="1743"/>
    <cellStyle name="40% - Accent2 5 7" xfId="1842"/>
    <cellStyle name="40% - Accent2 5 8" xfId="2117"/>
    <cellStyle name="40% - Accent2 5 9" xfId="2013"/>
    <cellStyle name="40% - Accent2 6" xfId="477"/>
    <cellStyle name="40% - Accent2 7" xfId="491"/>
    <cellStyle name="40% - Accent2 7 10" xfId="4696"/>
    <cellStyle name="40% - Accent2 7 10 2" xfId="12008"/>
    <cellStyle name="40% - Accent2 7 11" xfId="5687"/>
    <cellStyle name="40% - Accent2 7 11 2" xfId="12999"/>
    <cellStyle name="40% - Accent2 7 12" xfId="7320"/>
    <cellStyle name="40% - Accent2 7 12 2" xfId="14590"/>
    <cellStyle name="40% - Accent2 7 13" xfId="9249"/>
    <cellStyle name="40% - Accent2 7 2" xfId="600"/>
    <cellStyle name="40% - Accent2 7 2 10" xfId="7319"/>
    <cellStyle name="40% - Accent2 7 2 10 2" xfId="14589"/>
    <cellStyle name="40% - Accent2 7 2 11" xfId="9342"/>
    <cellStyle name="40% - Accent2 7 2 2" xfId="973"/>
    <cellStyle name="40% - Accent2 7 2 2 2" xfId="4698"/>
    <cellStyle name="40% - Accent2 7 2 2 2 2" xfId="12010"/>
    <cellStyle name="40% - Accent2 7 2 2 3" xfId="5685"/>
    <cellStyle name="40% - Accent2 7 2 2 3 2" xfId="12997"/>
    <cellStyle name="40% - Accent2 7 2 2 4" xfId="7318"/>
    <cellStyle name="40% - Accent2 7 2 2 4 2" xfId="14588"/>
    <cellStyle name="40% - Accent2 7 2 2 5" xfId="9604"/>
    <cellStyle name="40% - Accent2 7 2 3" xfId="1420"/>
    <cellStyle name="40% - Accent2 7 2 3 2" xfId="4699"/>
    <cellStyle name="40% - Accent2 7 2 3 2 2" xfId="12011"/>
    <cellStyle name="40% - Accent2 7 2 3 3" xfId="5684"/>
    <cellStyle name="40% - Accent2 7 2 3 3 2" xfId="12996"/>
    <cellStyle name="40% - Accent2 7 2 3 4" xfId="7317"/>
    <cellStyle name="40% - Accent2 7 2 3 4 2" xfId="14587"/>
    <cellStyle name="40% - Accent2 7 2 3 5" xfId="9802"/>
    <cellStyle name="40% - Accent2 7 2 4" xfId="2634"/>
    <cellStyle name="40% - Accent2 7 2 4 2" xfId="4700"/>
    <cellStyle name="40% - Accent2 7 2 4 2 2" xfId="12012"/>
    <cellStyle name="40% - Accent2 7 2 4 3" xfId="5683"/>
    <cellStyle name="40% - Accent2 7 2 4 3 2" xfId="12995"/>
    <cellStyle name="40% - Accent2 7 2 4 4" xfId="7316"/>
    <cellStyle name="40% - Accent2 7 2 4 4 2" xfId="14586"/>
    <cellStyle name="40% - Accent2 7 2 4 5" xfId="10327"/>
    <cellStyle name="40% - Accent2 7 2 5" xfId="2501"/>
    <cellStyle name="40% - Accent2 7 2 5 2" xfId="4701"/>
    <cellStyle name="40% - Accent2 7 2 5 2 2" xfId="12013"/>
    <cellStyle name="40% - Accent2 7 2 5 3" xfId="5682"/>
    <cellStyle name="40% - Accent2 7 2 5 3 2" xfId="12994"/>
    <cellStyle name="40% - Accent2 7 2 5 4" xfId="7315"/>
    <cellStyle name="40% - Accent2 7 2 5 4 2" xfId="14585"/>
    <cellStyle name="40% - Accent2 7 2 5 5" xfId="10199"/>
    <cellStyle name="40% - Accent2 7 2 6" xfId="2811"/>
    <cellStyle name="40% - Accent2 7 2 6 2" xfId="4702"/>
    <cellStyle name="40% - Accent2 7 2 6 2 2" xfId="12014"/>
    <cellStyle name="40% - Accent2 7 2 6 3" xfId="5681"/>
    <cellStyle name="40% - Accent2 7 2 6 3 2" xfId="12993"/>
    <cellStyle name="40% - Accent2 7 2 6 4" xfId="7314"/>
    <cellStyle name="40% - Accent2 7 2 6 4 2" xfId="14584"/>
    <cellStyle name="40% - Accent2 7 2 6 5" xfId="10491"/>
    <cellStyle name="40% - Accent2 7 2 7" xfId="3501"/>
    <cellStyle name="40% - Accent2 7 2 7 2" xfId="4703"/>
    <cellStyle name="40% - Accent2 7 2 7 2 2" xfId="12015"/>
    <cellStyle name="40% - Accent2 7 2 7 3" xfId="5680"/>
    <cellStyle name="40% - Accent2 7 2 7 3 2" xfId="12992"/>
    <cellStyle name="40% - Accent2 7 2 7 4" xfId="7313"/>
    <cellStyle name="40% - Accent2 7 2 7 4 2" xfId="14583"/>
    <cellStyle name="40% - Accent2 7 2 7 5" xfId="10879"/>
    <cellStyle name="40% - Accent2 7 2 8" xfId="4697"/>
    <cellStyle name="40% - Accent2 7 2 8 2" xfId="12009"/>
    <cellStyle name="40% - Accent2 7 2 9" xfId="5686"/>
    <cellStyle name="40% - Accent2 7 2 9 2" xfId="12998"/>
    <cellStyle name="40% - Accent2 7 3" xfId="632"/>
    <cellStyle name="40% - Accent2 7 3 10" xfId="7312"/>
    <cellStyle name="40% - Accent2 7 3 10 2" xfId="14582"/>
    <cellStyle name="40% - Accent2 7 3 11" xfId="9372"/>
    <cellStyle name="40% - Accent2 7 3 2" xfId="1005"/>
    <cellStyle name="40% - Accent2 7 3 2 2" xfId="4705"/>
    <cellStyle name="40% - Accent2 7 3 2 2 2" xfId="12017"/>
    <cellStyle name="40% - Accent2 7 3 2 3" xfId="5678"/>
    <cellStyle name="40% - Accent2 7 3 2 3 2" xfId="12990"/>
    <cellStyle name="40% - Accent2 7 3 2 4" xfId="7311"/>
    <cellStyle name="40% - Accent2 7 3 2 4 2" xfId="14581"/>
    <cellStyle name="40% - Accent2 7 3 2 5" xfId="9634"/>
    <cellStyle name="40% - Accent2 7 3 3" xfId="1450"/>
    <cellStyle name="40% - Accent2 7 3 3 2" xfId="4706"/>
    <cellStyle name="40% - Accent2 7 3 3 2 2" xfId="12018"/>
    <cellStyle name="40% - Accent2 7 3 3 3" xfId="5677"/>
    <cellStyle name="40% - Accent2 7 3 3 3 2" xfId="12989"/>
    <cellStyle name="40% - Accent2 7 3 3 4" xfId="7310"/>
    <cellStyle name="40% - Accent2 7 3 3 4 2" xfId="14580"/>
    <cellStyle name="40% - Accent2 7 3 3 5" xfId="9832"/>
    <cellStyle name="40% - Accent2 7 3 4" xfId="2666"/>
    <cellStyle name="40% - Accent2 7 3 4 2" xfId="4707"/>
    <cellStyle name="40% - Accent2 7 3 4 2 2" xfId="12019"/>
    <cellStyle name="40% - Accent2 7 3 4 3" xfId="5676"/>
    <cellStyle name="40% - Accent2 7 3 4 3 2" xfId="12988"/>
    <cellStyle name="40% - Accent2 7 3 4 4" xfId="7309"/>
    <cellStyle name="40% - Accent2 7 3 4 4 2" xfId="14579"/>
    <cellStyle name="40% - Accent2 7 3 4 5" xfId="10359"/>
    <cellStyle name="40% - Accent2 7 3 5" xfId="2889"/>
    <cellStyle name="40% - Accent2 7 3 5 2" xfId="4708"/>
    <cellStyle name="40% - Accent2 7 3 5 2 2" xfId="12020"/>
    <cellStyle name="40% - Accent2 7 3 5 3" xfId="5675"/>
    <cellStyle name="40% - Accent2 7 3 5 3 2" xfId="12987"/>
    <cellStyle name="40% - Accent2 7 3 5 4" xfId="7308"/>
    <cellStyle name="40% - Accent2 7 3 5 4 2" xfId="14578"/>
    <cellStyle name="40% - Accent2 7 3 5 5" xfId="10557"/>
    <cellStyle name="40% - Accent2 7 3 6" xfId="3003"/>
    <cellStyle name="40% - Accent2 7 3 6 2" xfId="4709"/>
    <cellStyle name="40% - Accent2 7 3 6 2 2" xfId="12021"/>
    <cellStyle name="40% - Accent2 7 3 6 3" xfId="5674"/>
    <cellStyle name="40% - Accent2 7 3 6 3 2" xfId="12986"/>
    <cellStyle name="40% - Accent2 7 3 6 4" xfId="7307"/>
    <cellStyle name="40% - Accent2 7 3 6 4 2" xfId="14577"/>
    <cellStyle name="40% - Accent2 7 3 6 5" xfId="10649"/>
    <cellStyle name="40% - Accent2 7 3 7" xfId="3533"/>
    <cellStyle name="40% - Accent2 7 3 7 2" xfId="4710"/>
    <cellStyle name="40% - Accent2 7 3 7 2 2" xfId="12022"/>
    <cellStyle name="40% - Accent2 7 3 7 3" xfId="5673"/>
    <cellStyle name="40% - Accent2 7 3 7 3 2" xfId="12985"/>
    <cellStyle name="40% - Accent2 7 3 7 4" xfId="7306"/>
    <cellStyle name="40% - Accent2 7 3 7 4 2" xfId="14576"/>
    <cellStyle name="40% - Accent2 7 3 7 5" xfId="10909"/>
    <cellStyle name="40% - Accent2 7 3 8" xfId="4704"/>
    <cellStyle name="40% - Accent2 7 3 8 2" xfId="12016"/>
    <cellStyle name="40% - Accent2 7 3 9" xfId="5679"/>
    <cellStyle name="40% - Accent2 7 3 9 2" xfId="12991"/>
    <cellStyle name="40% - Accent2 7 4" xfId="869"/>
    <cellStyle name="40% - Accent2 7 4 2" xfId="4711"/>
    <cellStyle name="40% - Accent2 7 4 2 2" xfId="12023"/>
    <cellStyle name="40% - Accent2 7 4 3" xfId="5672"/>
    <cellStyle name="40% - Accent2 7 4 3 2" xfId="12984"/>
    <cellStyle name="40% - Accent2 7 4 4" xfId="7305"/>
    <cellStyle name="40% - Accent2 7 4 4 2" xfId="14575"/>
    <cellStyle name="40% - Accent2 7 4 5" xfId="9506"/>
    <cellStyle name="40% - Accent2 7 5" xfId="1311"/>
    <cellStyle name="40% - Accent2 7 5 2" xfId="4712"/>
    <cellStyle name="40% - Accent2 7 5 2 2" xfId="12024"/>
    <cellStyle name="40% - Accent2 7 5 3" xfId="5671"/>
    <cellStyle name="40% - Accent2 7 5 3 2" xfId="12983"/>
    <cellStyle name="40% - Accent2 7 5 4" xfId="7304"/>
    <cellStyle name="40% - Accent2 7 5 4 2" xfId="14574"/>
    <cellStyle name="40% - Accent2 7 5 5" xfId="9704"/>
    <cellStyle name="40% - Accent2 7 6" xfId="2520"/>
    <cellStyle name="40% - Accent2 7 6 2" xfId="4713"/>
    <cellStyle name="40% - Accent2 7 6 2 2" xfId="12025"/>
    <cellStyle name="40% - Accent2 7 6 3" xfId="5670"/>
    <cellStyle name="40% - Accent2 7 6 3 2" xfId="12982"/>
    <cellStyle name="40% - Accent2 7 6 4" xfId="7303"/>
    <cellStyle name="40% - Accent2 7 6 4 2" xfId="14573"/>
    <cellStyle name="40% - Accent2 7 6 5" xfId="10215"/>
    <cellStyle name="40% - Accent2 7 7" xfId="2855"/>
    <cellStyle name="40% - Accent2 7 7 2" xfId="4714"/>
    <cellStyle name="40% - Accent2 7 7 2 2" xfId="12026"/>
    <cellStyle name="40% - Accent2 7 7 3" xfId="5669"/>
    <cellStyle name="40% - Accent2 7 7 3 2" xfId="12981"/>
    <cellStyle name="40% - Accent2 7 7 4" xfId="7302"/>
    <cellStyle name="40% - Accent2 7 7 4 2" xfId="14572"/>
    <cellStyle name="40% - Accent2 7 7 5" xfId="10529"/>
    <cellStyle name="40% - Accent2 7 8" xfId="2990"/>
    <cellStyle name="40% - Accent2 7 8 2" xfId="4715"/>
    <cellStyle name="40% - Accent2 7 8 2 2" xfId="12027"/>
    <cellStyle name="40% - Accent2 7 8 3" xfId="5668"/>
    <cellStyle name="40% - Accent2 7 8 3 2" xfId="12980"/>
    <cellStyle name="40% - Accent2 7 8 4" xfId="7301"/>
    <cellStyle name="40% - Accent2 7 8 4 2" xfId="14571"/>
    <cellStyle name="40% - Accent2 7 8 5" xfId="10641"/>
    <cellStyle name="40% - Accent2 7 9" xfId="3396"/>
    <cellStyle name="40% - Accent2 7 9 2" xfId="4716"/>
    <cellStyle name="40% - Accent2 7 9 2 2" xfId="12028"/>
    <cellStyle name="40% - Accent2 7 9 3" xfId="5667"/>
    <cellStyle name="40% - Accent2 7 9 3 2" xfId="12979"/>
    <cellStyle name="40% - Accent2 7 9 4" xfId="7300"/>
    <cellStyle name="40% - Accent2 7 9 4 2" xfId="14570"/>
    <cellStyle name="40% - Accent2 7 9 5" xfId="10781"/>
    <cellStyle name="40% - Accent2 8" xfId="516"/>
    <cellStyle name="40% - Accent2 8 10" xfId="7299"/>
    <cellStyle name="40% - Accent2 8 10 2" xfId="14569"/>
    <cellStyle name="40% - Accent2 8 11" xfId="9268"/>
    <cellStyle name="40% - Accent2 8 2" xfId="892"/>
    <cellStyle name="40% - Accent2 8 2 2" xfId="4718"/>
    <cellStyle name="40% - Accent2 8 2 2 2" xfId="12030"/>
    <cellStyle name="40% - Accent2 8 2 3" xfId="5665"/>
    <cellStyle name="40% - Accent2 8 2 3 2" xfId="12977"/>
    <cellStyle name="40% - Accent2 8 2 4" xfId="7298"/>
    <cellStyle name="40% - Accent2 8 2 4 2" xfId="14568"/>
    <cellStyle name="40% - Accent2 8 2 5" xfId="9528"/>
    <cellStyle name="40% - Accent2 8 3" xfId="1334"/>
    <cellStyle name="40% - Accent2 8 3 2" xfId="4719"/>
    <cellStyle name="40% - Accent2 8 3 2 2" xfId="12031"/>
    <cellStyle name="40% - Accent2 8 3 3" xfId="5664"/>
    <cellStyle name="40% - Accent2 8 3 3 2" xfId="12976"/>
    <cellStyle name="40% - Accent2 8 3 4" xfId="7297"/>
    <cellStyle name="40% - Accent2 8 3 4 2" xfId="14567"/>
    <cellStyle name="40% - Accent2 8 3 5" xfId="9724"/>
    <cellStyle name="40% - Accent2 8 4" xfId="2546"/>
    <cellStyle name="40% - Accent2 8 4 2" xfId="4720"/>
    <cellStyle name="40% - Accent2 8 4 2 2" xfId="12032"/>
    <cellStyle name="40% - Accent2 8 4 3" xfId="5663"/>
    <cellStyle name="40% - Accent2 8 4 3 2" xfId="12975"/>
    <cellStyle name="40% - Accent2 8 4 4" xfId="7296"/>
    <cellStyle name="40% - Accent2 8 4 4 2" xfId="14566"/>
    <cellStyle name="40% - Accent2 8 4 5" xfId="10241"/>
    <cellStyle name="40% - Accent2 8 5" xfId="2384"/>
    <cellStyle name="40% - Accent2 8 5 2" xfId="4721"/>
    <cellStyle name="40% - Accent2 8 5 2 2" xfId="12033"/>
    <cellStyle name="40% - Accent2 8 5 3" xfId="5662"/>
    <cellStyle name="40% - Accent2 8 5 3 2" xfId="12974"/>
    <cellStyle name="40% - Accent2 8 5 4" xfId="7295"/>
    <cellStyle name="40% - Accent2 8 5 4 2" xfId="14565"/>
    <cellStyle name="40% - Accent2 8 5 5" xfId="10101"/>
    <cellStyle name="40% - Accent2 8 6" xfId="2864"/>
    <cellStyle name="40% - Accent2 8 6 2" xfId="4722"/>
    <cellStyle name="40% - Accent2 8 6 2 2" xfId="12034"/>
    <cellStyle name="40% - Accent2 8 6 3" xfId="5661"/>
    <cellStyle name="40% - Accent2 8 6 3 2" xfId="12973"/>
    <cellStyle name="40% - Accent2 8 6 4" xfId="7294"/>
    <cellStyle name="40% - Accent2 8 6 4 2" xfId="14564"/>
    <cellStyle name="40% - Accent2 8 6 5" xfId="10536"/>
    <cellStyle name="40% - Accent2 8 7" xfId="3419"/>
    <cellStyle name="40% - Accent2 8 7 2" xfId="4723"/>
    <cellStyle name="40% - Accent2 8 7 2 2" xfId="12035"/>
    <cellStyle name="40% - Accent2 8 7 3" xfId="5660"/>
    <cellStyle name="40% - Accent2 8 7 3 2" xfId="12972"/>
    <cellStyle name="40% - Accent2 8 7 4" xfId="7293"/>
    <cellStyle name="40% - Accent2 8 7 4 2" xfId="14563"/>
    <cellStyle name="40% - Accent2 8 7 5" xfId="10801"/>
    <cellStyle name="40% - Accent2 8 8" xfId="4717"/>
    <cellStyle name="40% - Accent2 8 8 2" xfId="12029"/>
    <cellStyle name="40% - Accent2 8 9" xfId="5666"/>
    <cellStyle name="40% - Accent2 8 9 2" xfId="12978"/>
    <cellStyle name="40% - Accent2 9" xfId="589"/>
    <cellStyle name="40% - Accent2 9 10" xfId="7292"/>
    <cellStyle name="40% - Accent2 9 10 2" xfId="14562"/>
    <cellStyle name="40% - Accent2 9 11" xfId="9331"/>
    <cellStyle name="40% - Accent2 9 2" xfId="961"/>
    <cellStyle name="40% - Accent2 9 2 2" xfId="4725"/>
    <cellStyle name="40% - Accent2 9 2 2 2" xfId="12037"/>
    <cellStyle name="40% - Accent2 9 2 3" xfId="5658"/>
    <cellStyle name="40% - Accent2 9 2 3 2" xfId="12970"/>
    <cellStyle name="40% - Accent2 9 2 4" xfId="7291"/>
    <cellStyle name="40% - Accent2 9 2 4 2" xfId="14561"/>
    <cellStyle name="40% - Accent2 9 2 5" xfId="9592"/>
    <cellStyle name="40% - Accent2 9 3" xfId="1407"/>
    <cellStyle name="40% - Accent2 9 3 2" xfId="4726"/>
    <cellStyle name="40% - Accent2 9 3 2 2" xfId="12038"/>
    <cellStyle name="40% - Accent2 9 3 3" xfId="5657"/>
    <cellStyle name="40% - Accent2 9 3 3 2" xfId="12969"/>
    <cellStyle name="40% - Accent2 9 3 4" xfId="7290"/>
    <cellStyle name="40% - Accent2 9 3 4 2" xfId="14560"/>
    <cellStyle name="40% - Accent2 9 3 5" xfId="9789"/>
    <cellStyle name="40% - Accent2 9 4" xfId="2621"/>
    <cellStyle name="40% - Accent2 9 4 2" xfId="4727"/>
    <cellStyle name="40% - Accent2 9 4 2 2" xfId="12039"/>
    <cellStyle name="40% - Accent2 9 4 3" xfId="5656"/>
    <cellStyle name="40% - Accent2 9 4 3 2" xfId="12968"/>
    <cellStyle name="40% - Accent2 9 4 4" xfId="7289"/>
    <cellStyle name="40% - Accent2 9 4 4 2" xfId="14559"/>
    <cellStyle name="40% - Accent2 9 4 5" xfId="10314"/>
    <cellStyle name="40% - Accent2 9 5" xfId="2348"/>
    <cellStyle name="40% - Accent2 9 5 2" xfId="4728"/>
    <cellStyle name="40% - Accent2 9 5 2 2" xfId="12040"/>
    <cellStyle name="40% - Accent2 9 5 3" xfId="5655"/>
    <cellStyle name="40% - Accent2 9 5 3 2" xfId="12967"/>
    <cellStyle name="40% - Accent2 9 5 4" xfId="7288"/>
    <cellStyle name="40% - Accent2 9 5 4 2" xfId="14558"/>
    <cellStyle name="40% - Accent2 9 5 5" xfId="10067"/>
    <cellStyle name="40% - Accent2 9 6" xfId="2738"/>
    <cellStyle name="40% - Accent2 9 6 2" xfId="4729"/>
    <cellStyle name="40% - Accent2 9 6 2 2" xfId="12041"/>
    <cellStyle name="40% - Accent2 9 6 3" xfId="5654"/>
    <cellStyle name="40% - Accent2 9 6 3 2" xfId="12966"/>
    <cellStyle name="40% - Accent2 9 6 4" xfId="7287"/>
    <cellStyle name="40% - Accent2 9 6 4 2" xfId="14557"/>
    <cellStyle name="40% - Accent2 9 6 5" xfId="10423"/>
    <cellStyle name="40% - Accent2 9 7" xfId="3488"/>
    <cellStyle name="40% - Accent2 9 7 2" xfId="4730"/>
    <cellStyle name="40% - Accent2 9 7 2 2" xfId="12042"/>
    <cellStyle name="40% - Accent2 9 7 3" xfId="5653"/>
    <cellStyle name="40% - Accent2 9 7 3 2" xfId="12965"/>
    <cellStyle name="40% - Accent2 9 7 4" xfId="7286"/>
    <cellStyle name="40% - Accent2 9 7 4 2" xfId="14556"/>
    <cellStyle name="40% - Accent2 9 7 5" xfId="10866"/>
    <cellStyle name="40% - Accent2 9 8" xfId="4724"/>
    <cellStyle name="40% - Accent2 9 8 2" xfId="12036"/>
    <cellStyle name="40% - Accent2 9 9" xfId="5659"/>
    <cellStyle name="40% - Accent2 9 9 2" xfId="12971"/>
    <cellStyle name="40% - Accent3" xfId="19" builtinId="39" customBuiltin="1"/>
    <cellStyle name="40% - Accent3 10" xfId="660"/>
    <cellStyle name="40% - Accent3 10 10" xfId="7284"/>
    <cellStyle name="40% - Accent3 10 10 2" xfId="14554"/>
    <cellStyle name="40% - Accent3 10 11" xfId="9400"/>
    <cellStyle name="40% - Accent3 10 2" xfId="1030"/>
    <cellStyle name="40% - Accent3 10 2 2" xfId="4733"/>
    <cellStyle name="40% - Accent3 10 2 2 2" xfId="12045"/>
    <cellStyle name="40% - Accent3 10 2 3" xfId="5650"/>
    <cellStyle name="40% - Accent3 10 2 3 2" xfId="12962"/>
    <cellStyle name="40% - Accent3 10 2 4" xfId="7283"/>
    <cellStyle name="40% - Accent3 10 2 4 2" xfId="14553"/>
    <cellStyle name="40% - Accent3 10 2 5" xfId="9659"/>
    <cellStyle name="40% - Accent3 10 3" xfId="1478"/>
    <cellStyle name="40% - Accent3 10 3 2" xfId="4734"/>
    <cellStyle name="40% - Accent3 10 3 2 2" xfId="12046"/>
    <cellStyle name="40% - Accent3 10 3 3" xfId="5649"/>
    <cellStyle name="40% - Accent3 10 3 3 2" xfId="12961"/>
    <cellStyle name="40% - Accent3 10 3 4" xfId="7282"/>
    <cellStyle name="40% - Accent3 10 3 4 2" xfId="14552"/>
    <cellStyle name="40% - Accent3 10 3 5" xfId="9860"/>
    <cellStyle name="40% - Accent3 10 4" xfId="2694"/>
    <cellStyle name="40% - Accent3 10 4 2" xfId="4735"/>
    <cellStyle name="40% - Accent3 10 4 2 2" xfId="12047"/>
    <cellStyle name="40% - Accent3 10 4 3" xfId="5648"/>
    <cellStyle name="40% - Accent3 10 4 3 2" xfId="12960"/>
    <cellStyle name="40% - Accent3 10 4 4" xfId="7281"/>
    <cellStyle name="40% - Accent3 10 4 4 2" xfId="14551"/>
    <cellStyle name="40% - Accent3 10 4 5" xfId="10387"/>
    <cellStyle name="40% - Accent3 10 5" xfId="2917"/>
    <cellStyle name="40% - Accent3 10 5 2" xfId="4736"/>
    <cellStyle name="40% - Accent3 10 5 2 2" xfId="12048"/>
    <cellStyle name="40% - Accent3 10 5 3" xfId="5647"/>
    <cellStyle name="40% - Accent3 10 5 3 2" xfId="12959"/>
    <cellStyle name="40% - Accent3 10 5 4" xfId="7280"/>
    <cellStyle name="40% - Accent3 10 5 4 2" xfId="14550"/>
    <cellStyle name="40% - Accent3 10 5 5" xfId="10585"/>
    <cellStyle name="40% - Accent3 10 6" xfId="3031"/>
    <cellStyle name="40% - Accent3 10 6 2" xfId="4737"/>
    <cellStyle name="40% - Accent3 10 6 2 2" xfId="12049"/>
    <cellStyle name="40% - Accent3 10 6 3" xfId="5646"/>
    <cellStyle name="40% - Accent3 10 6 3 2" xfId="12958"/>
    <cellStyle name="40% - Accent3 10 6 4" xfId="7279"/>
    <cellStyle name="40% - Accent3 10 6 4 2" xfId="14549"/>
    <cellStyle name="40% - Accent3 10 6 5" xfId="10677"/>
    <cellStyle name="40% - Accent3 10 7" xfId="3561"/>
    <cellStyle name="40% - Accent3 10 7 2" xfId="4738"/>
    <cellStyle name="40% - Accent3 10 7 2 2" xfId="12050"/>
    <cellStyle name="40% - Accent3 10 7 3" xfId="5645"/>
    <cellStyle name="40% - Accent3 10 7 3 2" xfId="12957"/>
    <cellStyle name="40% - Accent3 10 7 4" xfId="7278"/>
    <cellStyle name="40% - Accent3 10 7 4 2" xfId="14548"/>
    <cellStyle name="40% - Accent3 10 7 5" xfId="10937"/>
    <cellStyle name="40% - Accent3 10 8" xfId="4732"/>
    <cellStyle name="40% - Accent3 10 8 2" xfId="12044"/>
    <cellStyle name="40% - Accent3 10 9" xfId="5651"/>
    <cellStyle name="40% - Accent3 10 9 2" xfId="12963"/>
    <cellStyle name="40% - Accent3 11" xfId="670"/>
    <cellStyle name="40% - Accent3 11 10" xfId="7277"/>
    <cellStyle name="40% - Accent3 11 10 2" xfId="14547"/>
    <cellStyle name="40% - Accent3 11 11" xfId="9410"/>
    <cellStyle name="40% - Accent3 11 2" xfId="1040"/>
    <cellStyle name="40% - Accent3 11 2 2" xfId="4740"/>
    <cellStyle name="40% - Accent3 11 2 2 2" xfId="12052"/>
    <cellStyle name="40% - Accent3 11 2 3" xfId="5643"/>
    <cellStyle name="40% - Accent3 11 2 3 2" xfId="12955"/>
    <cellStyle name="40% - Accent3 11 2 4" xfId="7276"/>
    <cellStyle name="40% - Accent3 11 2 4 2" xfId="14546"/>
    <cellStyle name="40% - Accent3 11 2 5" xfId="9669"/>
    <cellStyle name="40% - Accent3 11 3" xfId="1488"/>
    <cellStyle name="40% - Accent3 11 3 2" xfId="4741"/>
    <cellStyle name="40% - Accent3 11 3 2 2" xfId="12053"/>
    <cellStyle name="40% - Accent3 11 3 3" xfId="5642"/>
    <cellStyle name="40% - Accent3 11 3 3 2" xfId="12954"/>
    <cellStyle name="40% - Accent3 11 3 4" xfId="7275"/>
    <cellStyle name="40% - Accent3 11 3 4 2" xfId="14545"/>
    <cellStyle name="40% - Accent3 11 3 5" xfId="9870"/>
    <cellStyle name="40% - Accent3 11 4" xfId="2704"/>
    <cellStyle name="40% - Accent3 11 4 2" xfId="4742"/>
    <cellStyle name="40% - Accent3 11 4 2 2" xfId="12054"/>
    <cellStyle name="40% - Accent3 11 4 3" xfId="5641"/>
    <cellStyle name="40% - Accent3 11 4 3 2" xfId="12953"/>
    <cellStyle name="40% - Accent3 11 4 4" xfId="7274"/>
    <cellStyle name="40% - Accent3 11 4 4 2" xfId="14544"/>
    <cellStyle name="40% - Accent3 11 4 5" xfId="10397"/>
    <cellStyle name="40% - Accent3 11 5" xfId="2927"/>
    <cellStyle name="40% - Accent3 11 5 2" xfId="4743"/>
    <cellStyle name="40% - Accent3 11 5 2 2" xfId="12055"/>
    <cellStyle name="40% - Accent3 11 5 3" xfId="5640"/>
    <cellStyle name="40% - Accent3 11 5 3 2" xfId="12952"/>
    <cellStyle name="40% - Accent3 11 5 4" xfId="7273"/>
    <cellStyle name="40% - Accent3 11 5 4 2" xfId="14543"/>
    <cellStyle name="40% - Accent3 11 5 5" xfId="10595"/>
    <cellStyle name="40% - Accent3 11 6" xfId="3041"/>
    <cellStyle name="40% - Accent3 11 6 2" xfId="4744"/>
    <cellStyle name="40% - Accent3 11 6 2 2" xfId="12056"/>
    <cellStyle name="40% - Accent3 11 6 3" xfId="5639"/>
    <cellStyle name="40% - Accent3 11 6 3 2" xfId="12951"/>
    <cellStyle name="40% - Accent3 11 6 4" xfId="7272"/>
    <cellStyle name="40% - Accent3 11 6 4 2" xfId="14542"/>
    <cellStyle name="40% - Accent3 11 6 5" xfId="10687"/>
    <cellStyle name="40% - Accent3 11 7" xfId="3571"/>
    <cellStyle name="40% - Accent3 11 7 2" xfId="4745"/>
    <cellStyle name="40% - Accent3 11 7 2 2" xfId="12057"/>
    <cellStyle name="40% - Accent3 11 7 3" xfId="5638"/>
    <cellStyle name="40% - Accent3 11 7 3 2" xfId="12950"/>
    <cellStyle name="40% - Accent3 11 7 4" xfId="7271"/>
    <cellStyle name="40% - Accent3 11 7 4 2" xfId="14541"/>
    <cellStyle name="40% - Accent3 11 7 5" xfId="10947"/>
    <cellStyle name="40% - Accent3 11 8" xfId="4739"/>
    <cellStyle name="40% - Accent3 11 8 2" xfId="12051"/>
    <cellStyle name="40% - Accent3 11 9" xfId="5644"/>
    <cellStyle name="40% - Accent3 11 9 2" xfId="12956"/>
    <cellStyle name="40% - Accent3 12" xfId="679"/>
    <cellStyle name="40% - Accent3 12 10" xfId="7270"/>
    <cellStyle name="40% - Accent3 12 10 2" xfId="14540"/>
    <cellStyle name="40% - Accent3 12 11" xfId="9419"/>
    <cellStyle name="40% - Accent3 12 2" xfId="1049"/>
    <cellStyle name="40% - Accent3 12 2 2" xfId="4747"/>
    <cellStyle name="40% - Accent3 12 2 2 2" xfId="12059"/>
    <cellStyle name="40% - Accent3 12 2 3" xfId="5636"/>
    <cellStyle name="40% - Accent3 12 2 3 2" xfId="12948"/>
    <cellStyle name="40% - Accent3 12 2 4" xfId="7269"/>
    <cellStyle name="40% - Accent3 12 2 4 2" xfId="14539"/>
    <cellStyle name="40% - Accent3 12 2 5" xfId="9678"/>
    <cellStyle name="40% - Accent3 12 3" xfId="1497"/>
    <cellStyle name="40% - Accent3 12 3 2" xfId="4748"/>
    <cellStyle name="40% - Accent3 12 3 2 2" xfId="12060"/>
    <cellStyle name="40% - Accent3 12 3 3" xfId="5635"/>
    <cellStyle name="40% - Accent3 12 3 3 2" xfId="12947"/>
    <cellStyle name="40% - Accent3 12 3 4" xfId="7268"/>
    <cellStyle name="40% - Accent3 12 3 4 2" xfId="14538"/>
    <cellStyle name="40% - Accent3 12 3 5" xfId="9879"/>
    <cellStyle name="40% - Accent3 12 4" xfId="2713"/>
    <cellStyle name="40% - Accent3 12 4 2" xfId="4749"/>
    <cellStyle name="40% - Accent3 12 4 2 2" xfId="12061"/>
    <cellStyle name="40% - Accent3 12 4 3" xfId="5634"/>
    <cellStyle name="40% - Accent3 12 4 3 2" xfId="12946"/>
    <cellStyle name="40% - Accent3 12 4 4" xfId="7267"/>
    <cellStyle name="40% - Accent3 12 4 4 2" xfId="14537"/>
    <cellStyle name="40% - Accent3 12 4 5" xfId="10406"/>
    <cellStyle name="40% - Accent3 12 5" xfId="2936"/>
    <cellStyle name="40% - Accent3 12 5 2" xfId="4750"/>
    <cellStyle name="40% - Accent3 12 5 2 2" xfId="12062"/>
    <cellStyle name="40% - Accent3 12 5 3" xfId="5633"/>
    <cellStyle name="40% - Accent3 12 5 3 2" xfId="12945"/>
    <cellStyle name="40% - Accent3 12 5 4" xfId="7266"/>
    <cellStyle name="40% - Accent3 12 5 4 2" xfId="14536"/>
    <cellStyle name="40% - Accent3 12 5 5" xfId="10604"/>
    <cellStyle name="40% - Accent3 12 6" xfId="3050"/>
    <cellStyle name="40% - Accent3 12 6 2" xfId="4751"/>
    <cellStyle name="40% - Accent3 12 6 2 2" xfId="12063"/>
    <cellStyle name="40% - Accent3 12 6 3" xfId="5632"/>
    <cellStyle name="40% - Accent3 12 6 3 2" xfId="12944"/>
    <cellStyle name="40% - Accent3 12 6 4" xfId="7265"/>
    <cellStyle name="40% - Accent3 12 6 4 2" xfId="14535"/>
    <cellStyle name="40% - Accent3 12 6 5" xfId="10696"/>
    <cellStyle name="40% - Accent3 12 7" xfId="3580"/>
    <cellStyle name="40% - Accent3 12 7 2" xfId="4752"/>
    <cellStyle name="40% - Accent3 12 7 2 2" xfId="12064"/>
    <cellStyle name="40% - Accent3 12 7 3" xfId="5631"/>
    <cellStyle name="40% - Accent3 12 7 3 2" xfId="12943"/>
    <cellStyle name="40% - Accent3 12 7 4" xfId="7264"/>
    <cellStyle name="40% - Accent3 12 7 4 2" xfId="14534"/>
    <cellStyle name="40% - Accent3 12 7 5" xfId="10956"/>
    <cellStyle name="40% - Accent3 12 8" xfId="4746"/>
    <cellStyle name="40% - Accent3 12 8 2" xfId="12058"/>
    <cellStyle name="40% - Accent3 12 9" xfId="5637"/>
    <cellStyle name="40% - Accent3 12 9 2" xfId="12949"/>
    <cellStyle name="40% - Accent3 13" xfId="700"/>
    <cellStyle name="40% - Accent3 13 2" xfId="4753"/>
    <cellStyle name="40% - Accent3 13 2 2" xfId="12065"/>
    <cellStyle name="40% - Accent3 13 3" xfId="5630"/>
    <cellStyle name="40% - Accent3 13 3 2" xfId="12942"/>
    <cellStyle name="40% - Accent3 13 4" xfId="7263"/>
    <cellStyle name="40% - Accent3 13 4 2" xfId="14533"/>
    <cellStyle name="40% - Accent3 13 5" xfId="9436"/>
    <cellStyle name="40% - Accent3 14" xfId="813"/>
    <cellStyle name="40% - Accent3 14 2" xfId="4754"/>
    <cellStyle name="40% - Accent3 14 2 2" xfId="12066"/>
    <cellStyle name="40% - Accent3 14 3" xfId="5629"/>
    <cellStyle name="40% - Accent3 14 3 2" xfId="12941"/>
    <cellStyle name="40% - Accent3 14 4" xfId="7262"/>
    <cellStyle name="40% - Accent3 14 4 2" xfId="14532"/>
    <cellStyle name="40% - Accent3 14 5" xfId="9475"/>
    <cellStyle name="40% - Accent3 15" xfId="743"/>
    <cellStyle name="40% - Accent3 16" xfId="1554"/>
    <cellStyle name="40% - Accent3 17" xfId="1534"/>
    <cellStyle name="40% - Accent3 18" xfId="750"/>
    <cellStyle name="40% - Accent3 19" xfId="1592"/>
    <cellStyle name="40% - Accent3 2" xfId="320"/>
    <cellStyle name="40% - Accent3 2 2" xfId="1745"/>
    <cellStyle name="40% - Accent3 2 3" xfId="1746"/>
    <cellStyle name="40% - Accent3 20" xfId="1633"/>
    <cellStyle name="40% - Accent3 21" xfId="1744"/>
    <cellStyle name="40% - Accent3 21 2" xfId="4764"/>
    <cellStyle name="40% - Accent3 21 2 2" xfId="12076"/>
    <cellStyle name="40% - Accent3 21 3" xfId="5619"/>
    <cellStyle name="40% - Accent3 21 3 2" xfId="12931"/>
    <cellStyle name="40% - Accent3 21 4" xfId="7261"/>
    <cellStyle name="40% - Accent3 21 4 2" xfId="14531"/>
    <cellStyle name="40% - Accent3 21 5" xfId="9903"/>
    <cellStyle name="40% - Accent3 22" xfId="1839"/>
    <cellStyle name="40% - Accent3 22 2" xfId="4765"/>
    <cellStyle name="40% - Accent3 22 2 2" xfId="12077"/>
    <cellStyle name="40% - Accent3 22 3" xfId="5618"/>
    <cellStyle name="40% - Accent3 22 3 2" xfId="12930"/>
    <cellStyle name="40% - Accent3 22 4" xfId="7260"/>
    <cellStyle name="40% - Accent3 22 4 2" xfId="14530"/>
    <cellStyle name="40% - Accent3 22 5" xfId="9918"/>
    <cellStyle name="40% - Accent3 23" xfId="2116"/>
    <cellStyle name="40% - Accent3 23 2" xfId="4766"/>
    <cellStyle name="40% - Accent3 23 2 2" xfId="12078"/>
    <cellStyle name="40% - Accent3 23 3" xfId="5617"/>
    <cellStyle name="40% - Accent3 23 3 2" xfId="12929"/>
    <cellStyle name="40% - Accent3 23 4" xfId="7259"/>
    <cellStyle name="40% - Accent3 23 4 2" xfId="14529"/>
    <cellStyle name="40% - Accent3 23 5" xfId="9955"/>
    <cellStyle name="40% - Accent3 24" xfId="2010"/>
    <cellStyle name="40% - Accent3 24 2" xfId="4767"/>
    <cellStyle name="40% - Accent3 24 2 2" xfId="12079"/>
    <cellStyle name="40% - Accent3 24 3" xfId="5616"/>
    <cellStyle name="40% - Accent3 24 3 2" xfId="12928"/>
    <cellStyle name="40% - Accent3 24 4" xfId="7258"/>
    <cellStyle name="40% - Accent3 24 4 2" xfId="14528"/>
    <cellStyle name="40% - Accent3 24 5" xfId="9940"/>
    <cellStyle name="40% - Accent3 25" xfId="2306"/>
    <cellStyle name="40% - Accent3 25 2" xfId="4768"/>
    <cellStyle name="40% - Accent3 25 2 2" xfId="12080"/>
    <cellStyle name="40% - Accent3 25 3" xfId="5615"/>
    <cellStyle name="40% - Accent3 25 3 2" xfId="12927"/>
    <cellStyle name="40% - Accent3 25 4" xfId="7257"/>
    <cellStyle name="40% - Accent3 25 4 2" xfId="14527"/>
    <cellStyle name="40% - Accent3 25 5" xfId="10026"/>
    <cellStyle name="40% - Accent3 26" xfId="2869"/>
    <cellStyle name="40% - Accent3 26 2" xfId="4769"/>
    <cellStyle name="40% - Accent3 26 2 2" xfId="12081"/>
    <cellStyle name="40% - Accent3 26 3" xfId="5614"/>
    <cellStyle name="40% - Accent3 26 3 2" xfId="12926"/>
    <cellStyle name="40% - Accent3 26 4" xfId="7256"/>
    <cellStyle name="40% - Accent3 26 4 2" xfId="14526"/>
    <cellStyle name="40% - Accent3 26 5" xfId="10541"/>
    <cellStyle name="40% - Accent3 27" xfId="2996"/>
    <cellStyle name="40% - Accent3 27 2" xfId="4770"/>
    <cellStyle name="40% - Accent3 27 2 2" xfId="12082"/>
    <cellStyle name="40% - Accent3 27 3" xfId="5613"/>
    <cellStyle name="40% - Accent3 27 3 2" xfId="12925"/>
    <cellStyle name="40% - Accent3 27 4" xfId="7255"/>
    <cellStyle name="40% - Accent3 27 4 2" xfId="14525"/>
    <cellStyle name="40% - Accent3 27 5" xfId="10645"/>
    <cellStyle name="40% - Accent3 28" xfId="3318"/>
    <cellStyle name="40% - Accent3 28 2" xfId="4771"/>
    <cellStyle name="40% - Accent3 28 2 2" xfId="12083"/>
    <cellStyle name="40% - Accent3 28 3" xfId="5612"/>
    <cellStyle name="40% - Accent3 28 3 2" xfId="12924"/>
    <cellStyle name="40% - Accent3 28 4" xfId="7254"/>
    <cellStyle name="40% - Accent3 28 4 2" xfId="14524"/>
    <cellStyle name="40% - Accent3 28 5" xfId="10736"/>
    <cellStyle name="40% - Accent3 29" xfId="4731"/>
    <cellStyle name="40% - Accent3 29 2" xfId="12043"/>
    <cellStyle name="40% - Accent3 3" xfId="321"/>
    <cellStyle name="40% - Accent3 3 2" xfId="1748"/>
    <cellStyle name="40% - Accent3 3 3" xfId="1749"/>
    <cellStyle name="40% - Accent3 30" xfId="5652"/>
    <cellStyle name="40% - Accent3 30 2" xfId="12964"/>
    <cellStyle name="40% - Accent3 31" xfId="7285"/>
    <cellStyle name="40% - Accent3 31 2" xfId="14555"/>
    <cellStyle name="40% - Accent3 32" xfId="9167"/>
    <cellStyle name="40% - Accent3 4" xfId="409"/>
    <cellStyle name="40% - Accent3 4 10" xfId="2427"/>
    <cellStyle name="40% - Accent3 4 10 2" xfId="4776"/>
    <cellStyle name="40% - Accent3 4 10 2 2" xfId="12088"/>
    <cellStyle name="40% - Accent3 4 10 3" xfId="5607"/>
    <cellStyle name="40% - Accent3 4 10 3 2" xfId="12919"/>
    <cellStyle name="40% - Accent3 4 10 4" xfId="7252"/>
    <cellStyle name="40% - Accent3 4 10 4 2" xfId="14522"/>
    <cellStyle name="40% - Accent3 4 10 5" xfId="10135"/>
    <cellStyle name="40% - Accent3 4 11" xfId="2408"/>
    <cellStyle name="40% - Accent3 4 11 2" xfId="4777"/>
    <cellStyle name="40% - Accent3 4 11 2 2" xfId="12089"/>
    <cellStyle name="40% - Accent3 4 11 3" xfId="5606"/>
    <cellStyle name="40% - Accent3 4 11 3 2" xfId="12918"/>
    <cellStyle name="40% - Accent3 4 11 4" xfId="7251"/>
    <cellStyle name="40% - Accent3 4 11 4 2" xfId="14521"/>
    <cellStyle name="40% - Accent3 4 11 5" xfId="10118"/>
    <cellStyle name="40% - Accent3 4 12" xfId="2789"/>
    <cellStyle name="40% - Accent3 4 12 2" xfId="4778"/>
    <cellStyle name="40% - Accent3 4 12 2 2" xfId="12090"/>
    <cellStyle name="40% - Accent3 4 12 3" xfId="5605"/>
    <cellStyle name="40% - Accent3 4 12 3 2" xfId="12917"/>
    <cellStyle name="40% - Accent3 4 12 4" xfId="7250"/>
    <cellStyle name="40% - Accent3 4 12 4 2" xfId="14520"/>
    <cellStyle name="40% - Accent3 4 12 5" xfId="10469"/>
    <cellStyle name="40% - Accent3 4 13" xfId="3360"/>
    <cellStyle name="40% - Accent3 4 13 2" xfId="4779"/>
    <cellStyle name="40% - Accent3 4 13 2 2" xfId="12091"/>
    <cellStyle name="40% - Accent3 4 13 3" xfId="5604"/>
    <cellStyle name="40% - Accent3 4 13 3 2" xfId="12916"/>
    <cellStyle name="40% - Accent3 4 13 4" xfId="7249"/>
    <cellStyle name="40% - Accent3 4 13 4 2" xfId="14519"/>
    <cellStyle name="40% - Accent3 4 13 5" xfId="10754"/>
    <cellStyle name="40% - Accent3 4 14" xfId="4775"/>
    <cellStyle name="40% - Accent3 4 14 2" xfId="12087"/>
    <cellStyle name="40% - Accent3 4 15" xfId="5608"/>
    <cellStyle name="40% - Accent3 4 15 2" xfId="12920"/>
    <cellStyle name="40% - Accent3 4 16" xfId="7253"/>
    <cellStyle name="40% - Accent3 4 16 2" xfId="14523"/>
    <cellStyle name="40% - Accent3 4 17" xfId="9222"/>
    <cellStyle name="40% - Accent3 4 2" xfId="564"/>
    <cellStyle name="40% - Accent3 4 2 10" xfId="2797"/>
    <cellStyle name="40% - Accent3 4 2 10 2" xfId="4781"/>
    <cellStyle name="40% - Accent3 4 2 10 2 2" xfId="12093"/>
    <cellStyle name="40% - Accent3 4 2 10 3" xfId="5602"/>
    <cellStyle name="40% - Accent3 4 2 10 3 2" xfId="12914"/>
    <cellStyle name="40% - Accent3 4 2 10 4" xfId="7247"/>
    <cellStyle name="40% - Accent3 4 2 10 4 2" xfId="14517"/>
    <cellStyle name="40% - Accent3 4 2 10 5" xfId="10477"/>
    <cellStyle name="40% - Accent3 4 2 11" xfId="3462"/>
    <cellStyle name="40% - Accent3 4 2 11 2" xfId="4782"/>
    <cellStyle name="40% - Accent3 4 2 11 2 2" xfId="12094"/>
    <cellStyle name="40% - Accent3 4 2 11 3" xfId="5601"/>
    <cellStyle name="40% - Accent3 4 2 11 3 2" xfId="12913"/>
    <cellStyle name="40% - Accent3 4 2 11 4" xfId="7246"/>
    <cellStyle name="40% - Accent3 4 2 11 4 2" xfId="14516"/>
    <cellStyle name="40% - Accent3 4 2 11 5" xfId="10840"/>
    <cellStyle name="40% - Accent3 4 2 12" xfId="4780"/>
    <cellStyle name="40% - Accent3 4 2 12 2" xfId="12092"/>
    <cellStyle name="40% - Accent3 4 2 13" xfId="5603"/>
    <cellStyle name="40% - Accent3 4 2 13 2" xfId="12915"/>
    <cellStyle name="40% - Accent3 4 2 14" xfId="7248"/>
    <cellStyle name="40% - Accent3 4 2 14 2" xfId="14518"/>
    <cellStyle name="40% - Accent3 4 2 15" xfId="9307"/>
    <cellStyle name="40% - Accent3 4 2 2" xfId="937"/>
    <cellStyle name="40% - Accent3 4 2 2 2" xfId="4783"/>
    <cellStyle name="40% - Accent3 4 2 2 2 2" xfId="12095"/>
    <cellStyle name="40% - Accent3 4 2 2 3" xfId="5600"/>
    <cellStyle name="40% - Accent3 4 2 2 3 2" xfId="12912"/>
    <cellStyle name="40% - Accent3 4 2 2 4" xfId="7245"/>
    <cellStyle name="40% - Accent3 4 2 2 4 2" xfId="14515"/>
    <cellStyle name="40% - Accent3 4 2 2 5" xfId="9569"/>
    <cellStyle name="40% - Accent3 4 2 3" xfId="1380"/>
    <cellStyle name="40% - Accent3 4 2 3 2" xfId="4784"/>
    <cellStyle name="40% - Accent3 4 2 3 2 2" xfId="12096"/>
    <cellStyle name="40% - Accent3 4 2 3 3" xfId="5599"/>
    <cellStyle name="40% - Accent3 4 2 3 3 2" xfId="12911"/>
    <cellStyle name="40% - Accent3 4 2 3 4" xfId="7244"/>
    <cellStyle name="40% - Accent3 4 2 3 4 2" xfId="14514"/>
    <cellStyle name="40% - Accent3 4 2 3 5" xfId="9763"/>
    <cellStyle name="40% - Accent3 4 2 4" xfId="1751"/>
    <cellStyle name="40% - Accent3 4 2 4 2" xfId="4785"/>
    <cellStyle name="40% - Accent3 4 2 4 2 2" xfId="12097"/>
    <cellStyle name="40% - Accent3 4 2 4 3" xfId="5598"/>
    <cellStyle name="40% - Accent3 4 2 4 3 2" xfId="12910"/>
    <cellStyle name="40% - Accent3 4 2 4 4" xfId="7243"/>
    <cellStyle name="40% - Accent3 4 2 4 4 2" xfId="14513"/>
    <cellStyle name="40% - Accent3 4 2 4 5" xfId="9905"/>
    <cellStyle name="40% - Accent3 4 2 5" xfId="1824"/>
    <cellStyle name="40% - Accent3 4 2 5 2" xfId="4786"/>
    <cellStyle name="40% - Accent3 4 2 5 2 2" xfId="12098"/>
    <cellStyle name="40% - Accent3 4 2 5 3" xfId="5597"/>
    <cellStyle name="40% - Accent3 4 2 5 3 2" xfId="12909"/>
    <cellStyle name="40% - Accent3 4 2 5 4" xfId="7242"/>
    <cellStyle name="40% - Accent3 4 2 5 4 2" xfId="14512"/>
    <cellStyle name="40% - Accent3 4 2 5 5" xfId="9917"/>
    <cellStyle name="40% - Accent3 4 2 6" xfId="2113"/>
    <cellStyle name="40% - Accent3 4 2 6 2" xfId="4787"/>
    <cellStyle name="40% - Accent3 4 2 6 2 2" xfId="12099"/>
    <cellStyle name="40% - Accent3 4 2 6 3" xfId="5596"/>
    <cellStyle name="40% - Accent3 4 2 6 3 2" xfId="12908"/>
    <cellStyle name="40% - Accent3 4 2 6 4" xfId="7241"/>
    <cellStyle name="40% - Accent3 4 2 6 4 2" xfId="14511"/>
    <cellStyle name="40% - Accent3 4 2 6 5" xfId="9954"/>
    <cellStyle name="40% - Accent3 4 2 7" xfId="1964"/>
    <cellStyle name="40% - Accent3 4 2 7 2" xfId="4788"/>
    <cellStyle name="40% - Accent3 4 2 7 2 2" xfId="12100"/>
    <cellStyle name="40% - Accent3 4 2 7 3" xfId="5595"/>
    <cellStyle name="40% - Accent3 4 2 7 3 2" xfId="12907"/>
    <cellStyle name="40% - Accent3 4 2 7 4" xfId="7240"/>
    <cellStyle name="40% - Accent3 4 2 7 4 2" xfId="14510"/>
    <cellStyle name="40% - Accent3 4 2 7 5" xfId="9933"/>
    <cellStyle name="40% - Accent3 4 2 8" xfId="2594"/>
    <cellStyle name="40% - Accent3 4 2 8 2" xfId="4789"/>
    <cellStyle name="40% - Accent3 4 2 8 2 2" xfId="12101"/>
    <cellStyle name="40% - Accent3 4 2 8 3" xfId="5594"/>
    <cellStyle name="40% - Accent3 4 2 8 3 2" xfId="12906"/>
    <cellStyle name="40% - Accent3 4 2 8 4" xfId="7239"/>
    <cellStyle name="40% - Accent3 4 2 8 4 2" xfId="14509"/>
    <cellStyle name="40% - Accent3 4 2 8 5" xfId="10288"/>
    <cellStyle name="40% - Accent3 4 2 9" xfId="2361"/>
    <cellStyle name="40% - Accent3 4 2 9 2" xfId="4790"/>
    <cellStyle name="40% - Accent3 4 2 9 2 2" xfId="12102"/>
    <cellStyle name="40% - Accent3 4 2 9 3" xfId="5593"/>
    <cellStyle name="40% - Accent3 4 2 9 3 2" xfId="12905"/>
    <cellStyle name="40% - Accent3 4 2 9 4" xfId="7238"/>
    <cellStyle name="40% - Accent3 4 2 9 4 2" xfId="14508"/>
    <cellStyle name="40% - Accent3 4 2 9 5" xfId="10079"/>
    <cellStyle name="40% - Accent3 4 3" xfId="523"/>
    <cellStyle name="40% - Accent3 4 3 10" xfId="2857"/>
    <cellStyle name="40% - Accent3 4 3 10 2" xfId="4792"/>
    <cellStyle name="40% - Accent3 4 3 10 2 2" xfId="12104"/>
    <cellStyle name="40% - Accent3 4 3 10 3" xfId="5591"/>
    <cellStyle name="40% - Accent3 4 3 10 3 2" xfId="12903"/>
    <cellStyle name="40% - Accent3 4 3 10 4" xfId="7236"/>
    <cellStyle name="40% - Accent3 4 3 10 4 2" xfId="14506"/>
    <cellStyle name="40% - Accent3 4 3 10 5" xfId="10531"/>
    <cellStyle name="40% - Accent3 4 3 11" xfId="3426"/>
    <cellStyle name="40% - Accent3 4 3 11 2" xfId="4793"/>
    <cellStyle name="40% - Accent3 4 3 11 2 2" xfId="12105"/>
    <cellStyle name="40% - Accent3 4 3 11 3" xfId="5590"/>
    <cellStyle name="40% - Accent3 4 3 11 3 2" xfId="12902"/>
    <cellStyle name="40% - Accent3 4 3 11 4" xfId="7235"/>
    <cellStyle name="40% - Accent3 4 3 11 4 2" xfId="14505"/>
    <cellStyle name="40% - Accent3 4 3 11 5" xfId="10807"/>
    <cellStyle name="40% - Accent3 4 3 12" xfId="4791"/>
    <cellStyle name="40% - Accent3 4 3 12 2" xfId="12103"/>
    <cellStyle name="40% - Accent3 4 3 13" xfId="5592"/>
    <cellStyle name="40% - Accent3 4 3 13 2" xfId="12904"/>
    <cellStyle name="40% - Accent3 4 3 14" xfId="7237"/>
    <cellStyle name="40% - Accent3 4 3 14 2" xfId="14507"/>
    <cellStyle name="40% - Accent3 4 3 15" xfId="9274"/>
    <cellStyle name="40% - Accent3 4 3 2" xfId="899"/>
    <cellStyle name="40% - Accent3 4 3 2 2" xfId="4794"/>
    <cellStyle name="40% - Accent3 4 3 2 2 2" xfId="12106"/>
    <cellStyle name="40% - Accent3 4 3 2 3" xfId="5589"/>
    <cellStyle name="40% - Accent3 4 3 2 3 2" xfId="12901"/>
    <cellStyle name="40% - Accent3 4 3 2 4" xfId="7234"/>
    <cellStyle name="40% - Accent3 4 3 2 4 2" xfId="14504"/>
    <cellStyle name="40% - Accent3 4 3 2 5" xfId="9534"/>
    <cellStyle name="40% - Accent3 4 3 3" xfId="1340"/>
    <cellStyle name="40% - Accent3 4 3 3 2" xfId="4795"/>
    <cellStyle name="40% - Accent3 4 3 3 2 2" xfId="12107"/>
    <cellStyle name="40% - Accent3 4 3 3 3" xfId="5588"/>
    <cellStyle name="40% - Accent3 4 3 3 3 2" xfId="12900"/>
    <cellStyle name="40% - Accent3 4 3 3 4" xfId="7233"/>
    <cellStyle name="40% - Accent3 4 3 3 4 2" xfId="14503"/>
    <cellStyle name="40% - Accent3 4 3 3 5" xfId="9730"/>
    <cellStyle name="40% - Accent3 4 3 4" xfId="1752"/>
    <cellStyle name="40% - Accent3 4 3 5" xfId="1821"/>
    <cellStyle name="40% - Accent3 4 3 6" xfId="2112"/>
    <cellStyle name="40% - Accent3 4 3 7" xfId="1961"/>
    <cellStyle name="40% - Accent3 4 3 8" xfId="2553"/>
    <cellStyle name="40% - Accent3 4 3 8 2" xfId="4800"/>
    <cellStyle name="40% - Accent3 4 3 8 2 2" xfId="12112"/>
    <cellStyle name="40% - Accent3 4 3 8 3" xfId="5583"/>
    <cellStyle name="40% - Accent3 4 3 8 3 2" xfId="12895"/>
    <cellStyle name="40% - Accent3 4 3 8 4" xfId="7232"/>
    <cellStyle name="40% - Accent3 4 3 8 4 2" xfId="14502"/>
    <cellStyle name="40% - Accent3 4 3 8 5" xfId="10248"/>
    <cellStyle name="40% - Accent3 4 3 9" xfId="2381"/>
    <cellStyle name="40% - Accent3 4 3 9 2" xfId="4801"/>
    <cellStyle name="40% - Accent3 4 3 9 2 2" xfId="12113"/>
    <cellStyle name="40% - Accent3 4 3 9 3" xfId="5582"/>
    <cellStyle name="40% - Accent3 4 3 9 3 2" xfId="12894"/>
    <cellStyle name="40% - Accent3 4 3 9 4" xfId="7231"/>
    <cellStyle name="40% - Accent3 4 3 9 4 2" xfId="14501"/>
    <cellStyle name="40% - Accent3 4 3 9 5" xfId="10098"/>
    <cellStyle name="40% - Accent3 4 4" xfId="789"/>
    <cellStyle name="40% - Accent3 4 4 2" xfId="4802"/>
    <cellStyle name="40% - Accent3 4 4 2 2" xfId="12114"/>
    <cellStyle name="40% - Accent3 4 4 3" xfId="5581"/>
    <cellStyle name="40% - Accent3 4 4 3 2" xfId="12893"/>
    <cellStyle name="40% - Accent3 4 4 4" xfId="7230"/>
    <cellStyle name="40% - Accent3 4 4 4 2" xfId="14500"/>
    <cellStyle name="40% - Accent3 4 4 5" xfId="9466"/>
    <cellStyle name="40% - Accent3 4 5" xfId="693"/>
    <cellStyle name="40% - Accent3 4 5 2" xfId="4803"/>
    <cellStyle name="40% - Accent3 4 5 2 2" xfId="12115"/>
    <cellStyle name="40% - Accent3 4 5 3" xfId="5580"/>
    <cellStyle name="40% - Accent3 4 5 3 2" xfId="12892"/>
    <cellStyle name="40% - Accent3 4 5 4" xfId="7229"/>
    <cellStyle name="40% - Accent3 4 5 4 2" xfId="14499"/>
    <cellStyle name="40% - Accent3 4 5 5" xfId="9430"/>
    <cellStyle name="40% - Accent3 4 6" xfId="1750"/>
    <cellStyle name="40% - Accent3 4 7" xfId="1827"/>
    <cellStyle name="40% - Accent3 4 8" xfId="2114"/>
    <cellStyle name="40% - Accent3 4 9" xfId="1967"/>
    <cellStyle name="40% - Accent3 5" xfId="444"/>
    <cellStyle name="40% - Accent3 5 10" xfId="2475"/>
    <cellStyle name="40% - Accent3 5 10 2" xfId="4809"/>
    <cellStyle name="40% - Accent3 5 10 2 2" xfId="12121"/>
    <cellStyle name="40% - Accent3 5 10 3" xfId="5574"/>
    <cellStyle name="40% - Accent3 5 10 3 2" xfId="12886"/>
    <cellStyle name="40% - Accent3 5 10 4" xfId="7227"/>
    <cellStyle name="40% - Accent3 5 10 4 2" xfId="14497"/>
    <cellStyle name="40% - Accent3 5 10 5" xfId="10173"/>
    <cellStyle name="40% - Accent3 5 11" xfId="2747"/>
    <cellStyle name="40% - Accent3 5 11 2" xfId="4810"/>
    <cellStyle name="40% - Accent3 5 11 2 2" xfId="12122"/>
    <cellStyle name="40% - Accent3 5 11 3" xfId="5573"/>
    <cellStyle name="40% - Accent3 5 11 3 2" xfId="12885"/>
    <cellStyle name="40% - Accent3 5 11 4" xfId="7226"/>
    <cellStyle name="40% - Accent3 5 11 4 2" xfId="14496"/>
    <cellStyle name="40% - Accent3 5 11 5" xfId="10431"/>
    <cellStyle name="40% - Accent3 5 12" xfId="2958"/>
    <cellStyle name="40% - Accent3 5 12 2" xfId="4811"/>
    <cellStyle name="40% - Accent3 5 12 2 2" xfId="12123"/>
    <cellStyle name="40% - Accent3 5 12 3" xfId="5572"/>
    <cellStyle name="40% - Accent3 5 12 3 2" xfId="12884"/>
    <cellStyle name="40% - Accent3 5 12 4" xfId="7225"/>
    <cellStyle name="40% - Accent3 5 12 4 2" xfId="14495"/>
    <cellStyle name="40% - Accent3 5 12 5" xfId="10617"/>
    <cellStyle name="40% - Accent3 5 13" xfId="3380"/>
    <cellStyle name="40% - Accent3 5 13 2" xfId="4812"/>
    <cellStyle name="40% - Accent3 5 13 2 2" xfId="12124"/>
    <cellStyle name="40% - Accent3 5 13 3" xfId="5571"/>
    <cellStyle name="40% - Accent3 5 13 3 2" xfId="12883"/>
    <cellStyle name="40% - Accent3 5 13 4" xfId="7224"/>
    <cellStyle name="40% - Accent3 5 13 4 2" xfId="14494"/>
    <cellStyle name="40% - Accent3 5 13 5" xfId="10767"/>
    <cellStyle name="40% - Accent3 5 14" xfId="4808"/>
    <cellStyle name="40% - Accent3 5 14 2" xfId="12120"/>
    <cellStyle name="40% - Accent3 5 15" xfId="5575"/>
    <cellStyle name="40% - Accent3 5 15 2" xfId="12887"/>
    <cellStyle name="40% - Accent3 5 16" xfId="7228"/>
    <cellStyle name="40% - Accent3 5 16 2" xfId="14498"/>
    <cellStyle name="40% - Accent3 5 17" xfId="9235"/>
    <cellStyle name="40% - Accent3 5 2" xfId="581"/>
    <cellStyle name="40% - Accent3 5 2 10" xfId="7223"/>
    <cellStyle name="40% - Accent3 5 2 10 2" xfId="14493"/>
    <cellStyle name="40% - Accent3 5 2 11" xfId="9323"/>
    <cellStyle name="40% - Accent3 5 2 2" xfId="954"/>
    <cellStyle name="40% - Accent3 5 2 2 2" xfId="4814"/>
    <cellStyle name="40% - Accent3 5 2 2 2 2" xfId="12126"/>
    <cellStyle name="40% - Accent3 5 2 2 3" xfId="5569"/>
    <cellStyle name="40% - Accent3 5 2 2 3 2" xfId="12881"/>
    <cellStyle name="40% - Accent3 5 2 2 4" xfId="7222"/>
    <cellStyle name="40% - Accent3 5 2 2 4 2" xfId="14492"/>
    <cellStyle name="40% - Accent3 5 2 2 5" xfId="9585"/>
    <cellStyle name="40% - Accent3 5 2 3" xfId="1399"/>
    <cellStyle name="40% - Accent3 5 2 3 2" xfId="4815"/>
    <cellStyle name="40% - Accent3 5 2 3 2 2" xfId="12127"/>
    <cellStyle name="40% - Accent3 5 2 3 3" xfId="5568"/>
    <cellStyle name="40% - Accent3 5 2 3 3 2" xfId="12880"/>
    <cellStyle name="40% - Accent3 5 2 3 4" xfId="7221"/>
    <cellStyle name="40% - Accent3 5 2 3 4 2" xfId="14491"/>
    <cellStyle name="40% - Accent3 5 2 3 5" xfId="9781"/>
    <cellStyle name="40% - Accent3 5 2 4" xfId="2613"/>
    <cellStyle name="40% - Accent3 5 2 4 2" xfId="4816"/>
    <cellStyle name="40% - Accent3 5 2 4 2 2" xfId="12128"/>
    <cellStyle name="40% - Accent3 5 2 4 3" xfId="5567"/>
    <cellStyle name="40% - Accent3 5 2 4 3 2" xfId="12879"/>
    <cellStyle name="40% - Accent3 5 2 4 4" xfId="7220"/>
    <cellStyle name="40% - Accent3 5 2 4 4 2" xfId="14490"/>
    <cellStyle name="40% - Accent3 5 2 4 5" xfId="10306"/>
    <cellStyle name="40% - Accent3 5 2 5" xfId="2352"/>
    <cellStyle name="40% - Accent3 5 2 5 2" xfId="4817"/>
    <cellStyle name="40% - Accent3 5 2 5 2 2" xfId="12129"/>
    <cellStyle name="40% - Accent3 5 2 5 3" xfId="5566"/>
    <cellStyle name="40% - Accent3 5 2 5 3 2" xfId="12878"/>
    <cellStyle name="40% - Accent3 5 2 5 4" xfId="7219"/>
    <cellStyle name="40% - Accent3 5 2 5 4 2" xfId="14489"/>
    <cellStyle name="40% - Accent3 5 2 5 5" xfId="10071"/>
    <cellStyle name="40% - Accent3 5 2 6" xfId="2886"/>
    <cellStyle name="40% - Accent3 5 2 6 2" xfId="4818"/>
    <cellStyle name="40% - Accent3 5 2 6 2 2" xfId="12130"/>
    <cellStyle name="40% - Accent3 5 2 6 3" xfId="5565"/>
    <cellStyle name="40% - Accent3 5 2 6 3 2" xfId="12877"/>
    <cellStyle name="40% - Accent3 5 2 6 4" xfId="7218"/>
    <cellStyle name="40% - Accent3 5 2 6 4 2" xfId="14488"/>
    <cellStyle name="40% - Accent3 5 2 6 5" xfId="10554"/>
    <cellStyle name="40% - Accent3 5 2 7" xfId="3480"/>
    <cellStyle name="40% - Accent3 5 2 7 2" xfId="4819"/>
    <cellStyle name="40% - Accent3 5 2 7 2 2" xfId="12131"/>
    <cellStyle name="40% - Accent3 5 2 7 3" xfId="5564"/>
    <cellStyle name="40% - Accent3 5 2 7 3 2" xfId="12876"/>
    <cellStyle name="40% - Accent3 5 2 7 4" xfId="7217"/>
    <cellStyle name="40% - Accent3 5 2 7 4 2" xfId="14487"/>
    <cellStyle name="40% - Accent3 5 2 7 5" xfId="10858"/>
    <cellStyle name="40% - Accent3 5 2 8" xfId="4813"/>
    <cellStyle name="40% - Accent3 5 2 8 2" xfId="12125"/>
    <cellStyle name="40% - Accent3 5 2 9" xfId="5570"/>
    <cellStyle name="40% - Accent3 5 2 9 2" xfId="12882"/>
    <cellStyle name="40% - Accent3 5 3" xfId="618"/>
    <cellStyle name="40% - Accent3 5 3 10" xfId="7216"/>
    <cellStyle name="40% - Accent3 5 3 10 2" xfId="14486"/>
    <cellStyle name="40% - Accent3 5 3 11" xfId="9358"/>
    <cellStyle name="40% - Accent3 5 3 2" xfId="991"/>
    <cellStyle name="40% - Accent3 5 3 2 2" xfId="4821"/>
    <cellStyle name="40% - Accent3 5 3 2 2 2" xfId="12133"/>
    <cellStyle name="40% - Accent3 5 3 2 3" xfId="5562"/>
    <cellStyle name="40% - Accent3 5 3 2 3 2" xfId="12874"/>
    <cellStyle name="40% - Accent3 5 3 2 4" xfId="7215"/>
    <cellStyle name="40% - Accent3 5 3 2 4 2" xfId="14485"/>
    <cellStyle name="40% - Accent3 5 3 2 5" xfId="9620"/>
    <cellStyle name="40% - Accent3 5 3 3" xfId="1436"/>
    <cellStyle name="40% - Accent3 5 3 3 2" xfId="4822"/>
    <cellStyle name="40% - Accent3 5 3 3 2 2" xfId="12134"/>
    <cellStyle name="40% - Accent3 5 3 3 3" xfId="5561"/>
    <cellStyle name="40% - Accent3 5 3 3 3 2" xfId="12873"/>
    <cellStyle name="40% - Accent3 5 3 3 4" xfId="7214"/>
    <cellStyle name="40% - Accent3 5 3 3 4 2" xfId="14484"/>
    <cellStyle name="40% - Accent3 5 3 3 5" xfId="9818"/>
    <cellStyle name="40% - Accent3 5 3 4" xfId="2652"/>
    <cellStyle name="40% - Accent3 5 3 4 2" xfId="4823"/>
    <cellStyle name="40% - Accent3 5 3 4 2 2" xfId="12135"/>
    <cellStyle name="40% - Accent3 5 3 4 3" xfId="5560"/>
    <cellStyle name="40% - Accent3 5 3 4 3 2" xfId="12872"/>
    <cellStyle name="40% - Accent3 5 3 4 4" xfId="7213"/>
    <cellStyle name="40% - Accent3 5 3 4 4 2" xfId="14483"/>
    <cellStyle name="40% - Accent3 5 3 4 5" xfId="10345"/>
    <cellStyle name="40% - Accent3 5 3 5" xfId="2509"/>
    <cellStyle name="40% - Accent3 5 3 5 2" xfId="4824"/>
    <cellStyle name="40% - Accent3 5 3 5 2 2" xfId="12136"/>
    <cellStyle name="40% - Accent3 5 3 5 3" xfId="5559"/>
    <cellStyle name="40% - Accent3 5 3 5 3 2" xfId="12871"/>
    <cellStyle name="40% - Accent3 5 3 5 4" xfId="7212"/>
    <cellStyle name="40% - Accent3 5 3 5 4 2" xfId="14482"/>
    <cellStyle name="40% - Accent3 5 3 5 5" xfId="10206"/>
    <cellStyle name="40% - Accent3 5 3 6" xfId="2813"/>
    <cellStyle name="40% - Accent3 5 3 6 2" xfId="4825"/>
    <cellStyle name="40% - Accent3 5 3 6 2 2" xfId="12137"/>
    <cellStyle name="40% - Accent3 5 3 6 3" xfId="5558"/>
    <cellStyle name="40% - Accent3 5 3 6 3 2" xfId="12870"/>
    <cellStyle name="40% - Accent3 5 3 6 4" xfId="7211"/>
    <cellStyle name="40% - Accent3 5 3 6 4 2" xfId="14481"/>
    <cellStyle name="40% - Accent3 5 3 6 5" xfId="10493"/>
    <cellStyle name="40% - Accent3 5 3 7" xfId="3519"/>
    <cellStyle name="40% - Accent3 5 3 7 2" xfId="4826"/>
    <cellStyle name="40% - Accent3 5 3 7 2 2" xfId="12138"/>
    <cellStyle name="40% - Accent3 5 3 7 3" xfId="5557"/>
    <cellStyle name="40% - Accent3 5 3 7 3 2" xfId="12869"/>
    <cellStyle name="40% - Accent3 5 3 7 4" xfId="7210"/>
    <cellStyle name="40% - Accent3 5 3 7 4 2" xfId="14480"/>
    <cellStyle name="40% - Accent3 5 3 7 5" xfId="10895"/>
    <cellStyle name="40% - Accent3 5 3 8" xfId="4820"/>
    <cellStyle name="40% - Accent3 5 3 8 2" xfId="12132"/>
    <cellStyle name="40% - Accent3 5 3 9" xfId="5563"/>
    <cellStyle name="40% - Accent3 5 3 9 2" xfId="12875"/>
    <cellStyle name="40% - Accent3 5 4" xfId="833"/>
    <cellStyle name="40% - Accent3 5 4 2" xfId="4827"/>
    <cellStyle name="40% - Accent3 5 4 2 2" xfId="12139"/>
    <cellStyle name="40% - Accent3 5 4 3" xfId="5556"/>
    <cellStyle name="40% - Accent3 5 4 3 2" xfId="12868"/>
    <cellStyle name="40% - Accent3 5 4 4" xfId="7209"/>
    <cellStyle name="40% - Accent3 5 4 4 2" xfId="14479"/>
    <cellStyle name="40% - Accent3 5 4 5" xfId="9486"/>
    <cellStyle name="40% - Accent3 5 5" xfId="1278"/>
    <cellStyle name="40% - Accent3 5 5 2" xfId="4828"/>
    <cellStyle name="40% - Accent3 5 5 2 2" xfId="12140"/>
    <cellStyle name="40% - Accent3 5 5 3" xfId="5555"/>
    <cellStyle name="40% - Accent3 5 5 3 2" xfId="12867"/>
    <cellStyle name="40% - Accent3 5 5 4" xfId="7208"/>
    <cellStyle name="40% - Accent3 5 5 4 2" xfId="14478"/>
    <cellStyle name="40% - Accent3 5 5 5" xfId="9690"/>
    <cellStyle name="40% - Accent3 5 6" xfId="1753"/>
    <cellStyle name="40% - Accent3 5 7" xfId="1820"/>
    <cellStyle name="40% - Accent3 5 8" xfId="2111"/>
    <cellStyle name="40% - Accent3 5 9" xfId="1959"/>
    <cellStyle name="40% - Accent3 6" xfId="432"/>
    <cellStyle name="40% - Accent3 7" xfId="493"/>
    <cellStyle name="40% - Accent3 7 10" xfId="4834"/>
    <cellStyle name="40% - Accent3 7 10 2" xfId="12146"/>
    <cellStyle name="40% - Accent3 7 11" xfId="5552"/>
    <cellStyle name="40% - Accent3 7 11 2" xfId="12864"/>
    <cellStyle name="40% - Accent3 7 12" xfId="7207"/>
    <cellStyle name="40% - Accent3 7 12 2" xfId="14477"/>
    <cellStyle name="40% - Accent3 7 13" xfId="9251"/>
    <cellStyle name="40% - Accent3 7 2" xfId="602"/>
    <cellStyle name="40% - Accent3 7 2 10" xfId="7206"/>
    <cellStyle name="40% - Accent3 7 2 10 2" xfId="14476"/>
    <cellStyle name="40% - Accent3 7 2 11" xfId="9344"/>
    <cellStyle name="40% - Accent3 7 2 2" xfId="975"/>
    <cellStyle name="40% - Accent3 7 2 2 2" xfId="4836"/>
    <cellStyle name="40% - Accent3 7 2 2 2 2" xfId="12148"/>
    <cellStyle name="40% - Accent3 7 2 2 3" xfId="5550"/>
    <cellStyle name="40% - Accent3 7 2 2 3 2" xfId="12862"/>
    <cellStyle name="40% - Accent3 7 2 2 4" xfId="7205"/>
    <cellStyle name="40% - Accent3 7 2 2 4 2" xfId="14475"/>
    <cellStyle name="40% - Accent3 7 2 2 5" xfId="9606"/>
    <cellStyle name="40% - Accent3 7 2 3" xfId="1422"/>
    <cellStyle name="40% - Accent3 7 2 3 2" xfId="4837"/>
    <cellStyle name="40% - Accent3 7 2 3 2 2" xfId="12149"/>
    <cellStyle name="40% - Accent3 7 2 3 3" xfId="5549"/>
    <cellStyle name="40% - Accent3 7 2 3 3 2" xfId="12861"/>
    <cellStyle name="40% - Accent3 7 2 3 4" xfId="7204"/>
    <cellStyle name="40% - Accent3 7 2 3 4 2" xfId="14474"/>
    <cellStyle name="40% - Accent3 7 2 3 5" xfId="9804"/>
    <cellStyle name="40% - Accent3 7 2 4" xfId="2636"/>
    <cellStyle name="40% - Accent3 7 2 4 2" xfId="4838"/>
    <cellStyle name="40% - Accent3 7 2 4 2 2" xfId="12150"/>
    <cellStyle name="40% - Accent3 7 2 4 3" xfId="5548"/>
    <cellStyle name="40% - Accent3 7 2 4 3 2" xfId="12860"/>
    <cellStyle name="40% - Accent3 7 2 4 4" xfId="7203"/>
    <cellStyle name="40% - Accent3 7 2 4 4 2" xfId="14473"/>
    <cellStyle name="40% - Accent3 7 2 4 5" xfId="10329"/>
    <cellStyle name="40% - Accent3 7 2 5" xfId="2339"/>
    <cellStyle name="40% - Accent3 7 2 5 2" xfId="4839"/>
    <cellStyle name="40% - Accent3 7 2 5 2 2" xfId="12151"/>
    <cellStyle name="40% - Accent3 7 2 5 3" xfId="5547"/>
    <cellStyle name="40% - Accent3 7 2 5 3 2" xfId="12859"/>
    <cellStyle name="40% - Accent3 7 2 5 4" xfId="7202"/>
    <cellStyle name="40% - Accent3 7 2 5 4 2" xfId="14472"/>
    <cellStyle name="40% - Accent3 7 2 5 5" xfId="10058"/>
    <cellStyle name="40% - Accent3 7 2 6" xfId="2741"/>
    <cellStyle name="40% - Accent3 7 2 6 2" xfId="4840"/>
    <cellStyle name="40% - Accent3 7 2 6 2 2" xfId="12152"/>
    <cellStyle name="40% - Accent3 7 2 6 3" xfId="5546"/>
    <cellStyle name="40% - Accent3 7 2 6 3 2" xfId="12858"/>
    <cellStyle name="40% - Accent3 7 2 6 4" xfId="7201"/>
    <cellStyle name="40% - Accent3 7 2 6 4 2" xfId="14471"/>
    <cellStyle name="40% - Accent3 7 2 6 5" xfId="10426"/>
    <cellStyle name="40% - Accent3 7 2 7" xfId="3503"/>
    <cellStyle name="40% - Accent3 7 2 7 2" xfId="4841"/>
    <cellStyle name="40% - Accent3 7 2 7 2 2" xfId="12153"/>
    <cellStyle name="40% - Accent3 7 2 7 3" xfId="5545"/>
    <cellStyle name="40% - Accent3 7 2 7 3 2" xfId="12857"/>
    <cellStyle name="40% - Accent3 7 2 7 4" xfId="7200"/>
    <cellStyle name="40% - Accent3 7 2 7 4 2" xfId="14470"/>
    <cellStyle name="40% - Accent3 7 2 7 5" xfId="10881"/>
    <cellStyle name="40% - Accent3 7 2 8" xfId="4835"/>
    <cellStyle name="40% - Accent3 7 2 8 2" xfId="12147"/>
    <cellStyle name="40% - Accent3 7 2 9" xfId="5551"/>
    <cellStyle name="40% - Accent3 7 2 9 2" xfId="12863"/>
    <cellStyle name="40% - Accent3 7 3" xfId="634"/>
    <cellStyle name="40% - Accent3 7 3 10" xfId="7199"/>
    <cellStyle name="40% - Accent3 7 3 10 2" xfId="14469"/>
    <cellStyle name="40% - Accent3 7 3 11" xfId="9374"/>
    <cellStyle name="40% - Accent3 7 3 2" xfId="1007"/>
    <cellStyle name="40% - Accent3 7 3 2 2" xfId="4843"/>
    <cellStyle name="40% - Accent3 7 3 2 2 2" xfId="12155"/>
    <cellStyle name="40% - Accent3 7 3 2 3" xfId="5543"/>
    <cellStyle name="40% - Accent3 7 3 2 3 2" xfId="12855"/>
    <cellStyle name="40% - Accent3 7 3 2 4" xfId="7198"/>
    <cellStyle name="40% - Accent3 7 3 2 4 2" xfId="14468"/>
    <cellStyle name="40% - Accent3 7 3 2 5" xfId="9636"/>
    <cellStyle name="40% - Accent3 7 3 3" xfId="1452"/>
    <cellStyle name="40% - Accent3 7 3 3 2" xfId="4844"/>
    <cellStyle name="40% - Accent3 7 3 3 2 2" xfId="12156"/>
    <cellStyle name="40% - Accent3 7 3 3 3" xfId="5542"/>
    <cellStyle name="40% - Accent3 7 3 3 3 2" xfId="12854"/>
    <cellStyle name="40% - Accent3 7 3 3 4" xfId="7197"/>
    <cellStyle name="40% - Accent3 7 3 3 4 2" xfId="14467"/>
    <cellStyle name="40% - Accent3 7 3 3 5" xfId="9834"/>
    <cellStyle name="40% - Accent3 7 3 4" xfId="2668"/>
    <cellStyle name="40% - Accent3 7 3 4 2" xfId="4845"/>
    <cellStyle name="40% - Accent3 7 3 4 2 2" xfId="12157"/>
    <cellStyle name="40% - Accent3 7 3 4 3" xfId="5541"/>
    <cellStyle name="40% - Accent3 7 3 4 3 2" xfId="12853"/>
    <cellStyle name="40% - Accent3 7 3 4 4" xfId="7196"/>
    <cellStyle name="40% - Accent3 7 3 4 4 2" xfId="14466"/>
    <cellStyle name="40% - Accent3 7 3 4 5" xfId="10361"/>
    <cellStyle name="40% - Accent3 7 3 5" xfId="2891"/>
    <cellStyle name="40% - Accent3 7 3 5 2" xfId="4846"/>
    <cellStyle name="40% - Accent3 7 3 5 2 2" xfId="12158"/>
    <cellStyle name="40% - Accent3 7 3 5 3" xfId="5540"/>
    <cellStyle name="40% - Accent3 7 3 5 3 2" xfId="12852"/>
    <cellStyle name="40% - Accent3 7 3 5 4" xfId="7195"/>
    <cellStyle name="40% - Accent3 7 3 5 4 2" xfId="14465"/>
    <cellStyle name="40% - Accent3 7 3 5 5" xfId="10559"/>
    <cellStyle name="40% - Accent3 7 3 6" xfId="3005"/>
    <cellStyle name="40% - Accent3 7 3 6 2" xfId="4847"/>
    <cellStyle name="40% - Accent3 7 3 6 2 2" xfId="12159"/>
    <cellStyle name="40% - Accent3 7 3 6 3" xfId="5539"/>
    <cellStyle name="40% - Accent3 7 3 6 3 2" xfId="12851"/>
    <cellStyle name="40% - Accent3 7 3 6 4" xfId="7194"/>
    <cellStyle name="40% - Accent3 7 3 6 4 2" xfId="14464"/>
    <cellStyle name="40% - Accent3 7 3 6 5" xfId="10651"/>
    <cellStyle name="40% - Accent3 7 3 7" xfId="3535"/>
    <cellStyle name="40% - Accent3 7 3 7 2" xfId="4848"/>
    <cellStyle name="40% - Accent3 7 3 7 2 2" xfId="12160"/>
    <cellStyle name="40% - Accent3 7 3 7 3" xfId="5538"/>
    <cellStyle name="40% - Accent3 7 3 7 3 2" xfId="12850"/>
    <cellStyle name="40% - Accent3 7 3 7 4" xfId="7193"/>
    <cellStyle name="40% - Accent3 7 3 7 4 2" xfId="14463"/>
    <cellStyle name="40% - Accent3 7 3 7 5" xfId="10911"/>
    <cellStyle name="40% - Accent3 7 3 8" xfId="4842"/>
    <cellStyle name="40% - Accent3 7 3 8 2" xfId="12154"/>
    <cellStyle name="40% - Accent3 7 3 9" xfId="5544"/>
    <cellStyle name="40% - Accent3 7 3 9 2" xfId="12856"/>
    <cellStyle name="40% - Accent3 7 4" xfId="871"/>
    <cellStyle name="40% - Accent3 7 4 2" xfId="4849"/>
    <cellStyle name="40% - Accent3 7 4 2 2" xfId="12161"/>
    <cellStyle name="40% - Accent3 7 4 3" xfId="5537"/>
    <cellStyle name="40% - Accent3 7 4 3 2" xfId="12849"/>
    <cellStyle name="40% - Accent3 7 4 4" xfId="7192"/>
    <cellStyle name="40% - Accent3 7 4 4 2" xfId="14462"/>
    <cellStyle name="40% - Accent3 7 4 5" xfId="9508"/>
    <cellStyle name="40% - Accent3 7 5" xfId="1313"/>
    <cellStyle name="40% - Accent3 7 5 2" xfId="4850"/>
    <cellStyle name="40% - Accent3 7 5 2 2" xfId="12162"/>
    <cellStyle name="40% - Accent3 7 5 3" xfId="5536"/>
    <cellStyle name="40% - Accent3 7 5 3 2" xfId="12848"/>
    <cellStyle name="40% - Accent3 7 5 4" xfId="7191"/>
    <cellStyle name="40% - Accent3 7 5 4 2" xfId="14461"/>
    <cellStyle name="40% - Accent3 7 5 5" xfId="9706"/>
    <cellStyle name="40% - Accent3 7 6" xfId="2522"/>
    <cellStyle name="40% - Accent3 7 6 2" xfId="4851"/>
    <cellStyle name="40% - Accent3 7 6 2 2" xfId="12163"/>
    <cellStyle name="40% - Accent3 7 6 3" xfId="5535"/>
    <cellStyle name="40% - Accent3 7 6 3 2" xfId="12847"/>
    <cellStyle name="40% - Accent3 7 6 4" xfId="7190"/>
    <cellStyle name="40% - Accent3 7 6 4 2" xfId="14460"/>
    <cellStyle name="40% - Accent3 7 6 5" xfId="10217"/>
    <cellStyle name="40% - Accent3 7 7" xfId="2440"/>
    <cellStyle name="40% - Accent3 7 7 2" xfId="4852"/>
    <cellStyle name="40% - Accent3 7 7 2 2" xfId="12164"/>
    <cellStyle name="40% - Accent3 7 7 3" xfId="5534"/>
    <cellStyle name="40% - Accent3 7 7 3 2" xfId="12846"/>
    <cellStyle name="40% - Accent3 7 7 4" xfId="7189"/>
    <cellStyle name="40% - Accent3 7 7 4 2" xfId="14459"/>
    <cellStyle name="40% - Accent3 7 7 5" xfId="10145"/>
    <cellStyle name="40% - Accent3 7 8" xfId="2826"/>
    <cellStyle name="40% - Accent3 7 8 2" xfId="4853"/>
    <cellStyle name="40% - Accent3 7 8 2 2" xfId="12165"/>
    <cellStyle name="40% - Accent3 7 8 3" xfId="5533"/>
    <cellStyle name="40% - Accent3 7 8 3 2" xfId="12845"/>
    <cellStyle name="40% - Accent3 7 8 4" xfId="7188"/>
    <cellStyle name="40% - Accent3 7 8 4 2" xfId="14458"/>
    <cellStyle name="40% - Accent3 7 8 5" xfId="10503"/>
    <cellStyle name="40% - Accent3 7 9" xfId="3398"/>
    <cellStyle name="40% - Accent3 7 9 2" xfId="4854"/>
    <cellStyle name="40% - Accent3 7 9 2 2" xfId="12166"/>
    <cellStyle name="40% - Accent3 7 9 3" xfId="5532"/>
    <cellStyle name="40% - Accent3 7 9 3 2" xfId="12844"/>
    <cellStyle name="40% - Accent3 7 9 4" xfId="7187"/>
    <cellStyle name="40% - Accent3 7 9 4 2" xfId="14457"/>
    <cellStyle name="40% - Accent3 7 9 5" xfId="10783"/>
    <cellStyle name="40% - Accent3 8" xfId="517"/>
    <cellStyle name="40% - Accent3 8 10" xfId="7186"/>
    <cellStyle name="40% - Accent3 8 10 2" xfId="14456"/>
    <cellStyle name="40% - Accent3 8 11" xfId="9269"/>
    <cellStyle name="40% - Accent3 8 2" xfId="893"/>
    <cellStyle name="40% - Accent3 8 2 2" xfId="4856"/>
    <cellStyle name="40% - Accent3 8 2 2 2" xfId="12168"/>
    <cellStyle name="40% - Accent3 8 2 3" xfId="5530"/>
    <cellStyle name="40% - Accent3 8 2 3 2" xfId="12842"/>
    <cellStyle name="40% - Accent3 8 2 4" xfId="7185"/>
    <cellStyle name="40% - Accent3 8 2 4 2" xfId="14455"/>
    <cellStyle name="40% - Accent3 8 2 5" xfId="9529"/>
    <cellStyle name="40% - Accent3 8 3" xfId="1335"/>
    <cellStyle name="40% - Accent3 8 3 2" xfId="4857"/>
    <cellStyle name="40% - Accent3 8 3 2 2" xfId="12169"/>
    <cellStyle name="40% - Accent3 8 3 3" xfId="5529"/>
    <cellStyle name="40% - Accent3 8 3 3 2" xfId="12841"/>
    <cellStyle name="40% - Accent3 8 3 4" xfId="7184"/>
    <cellStyle name="40% - Accent3 8 3 4 2" xfId="14454"/>
    <cellStyle name="40% - Accent3 8 3 5" xfId="9725"/>
    <cellStyle name="40% - Accent3 8 4" xfId="2547"/>
    <cellStyle name="40% - Accent3 8 4 2" xfId="4858"/>
    <cellStyle name="40% - Accent3 8 4 2 2" xfId="12170"/>
    <cellStyle name="40% - Accent3 8 4 3" xfId="5528"/>
    <cellStyle name="40% - Accent3 8 4 3 2" xfId="12840"/>
    <cellStyle name="40% - Accent3 8 4 4" xfId="7183"/>
    <cellStyle name="40% - Accent3 8 4 4 2" xfId="14453"/>
    <cellStyle name="40% - Accent3 8 4 5" xfId="10242"/>
    <cellStyle name="40% - Accent3 8 5" xfId="2285"/>
    <cellStyle name="40% - Accent3 8 5 2" xfId="4859"/>
    <cellStyle name="40% - Accent3 8 5 2 2" xfId="12171"/>
    <cellStyle name="40% - Accent3 8 5 3" xfId="5527"/>
    <cellStyle name="40% - Accent3 8 5 3 2" xfId="12839"/>
    <cellStyle name="40% - Accent3 8 5 4" xfId="7182"/>
    <cellStyle name="40% - Accent3 8 5 4 2" xfId="14452"/>
    <cellStyle name="40% - Accent3 8 5 5" xfId="10005"/>
    <cellStyle name="40% - Accent3 8 6" xfId="2397"/>
    <cellStyle name="40% - Accent3 8 6 2" xfId="4860"/>
    <cellStyle name="40% - Accent3 8 6 2 2" xfId="12172"/>
    <cellStyle name="40% - Accent3 8 6 3" xfId="5526"/>
    <cellStyle name="40% - Accent3 8 6 3 2" xfId="12838"/>
    <cellStyle name="40% - Accent3 8 6 4" xfId="7181"/>
    <cellStyle name="40% - Accent3 8 6 4 2" xfId="14451"/>
    <cellStyle name="40% - Accent3 8 6 5" xfId="10112"/>
    <cellStyle name="40% - Accent3 8 7" xfId="3420"/>
    <cellStyle name="40% - Accent3 8 7 2" xfId="4861"/>
    <cellStyle name="40% - Accent3 8 7 2 2" xfId="12173"/>
    <cellStyle name="40% - Accent3 8 7 3" xfId="5525"/>
    <cellStyle name="40% - Accent3 8 7 3 2" xfId="12837"/>
    <cellStyle name="40% - Accent3 8 7 4" xfId="7180"/>
    <cellStyle name="40% - Accent3 8 7 4 2" xfId="14450"/>
    <cellStyle name="40% - Accent3 8 7 5" xfId="10802"/>
    <cellStyle name="40% - Accent3 8 8" xfId="4855"/>
    <cellStyle name="40% - Accent3 8 8 2" xfId="12167"/>
    <cellStyle name="40% - Accent3 8 9" xfId="5531"/>
    <cellStyle name="40% - Accent3 8 9 2" xfId="12843"/>
    <cellStyle name="40% - Accent3 9" xfId="549"/>
    <cellStyle name="40% - Accent3 9 10" xfId="7179"/>
    <cellStyle name="40% - Accent3 9 10 2" xfId="14449"/>
    <cellStyle name="40% - Accent3 9 11" xfId="9294"/>
    <cellStyle name="40% - Accent3 9 2" xfId="923"/>
    <cellStyle name="40% - Accent3 9 2 2" xfId="4863"/>
    <cellStyle name="40% - Accent3 9 2 2 2" xfId="12175"/>
    <cellStyle name="40% - Accent3 9 2 3" xfId="5523"/>
    <cellStyle name="40% - Accent3 9 2 3 2" xfId="12835"/>
    <cellStyle name="40% - Accent3 9 2 4" xfId="7178"/>
    <cellStyle name="40% - Accent3 9 2 4 2" xfId="14448"/>
    <cellStyle name="40% - Accent3 9 2 5" xfId="9556"/>
    <cellStyle name="40% - Accent3 9 3" xfId="1365"/>
    <cellStyle name="40% - Accent3 9 3 2" xfId="4864"/>
    <cellStyle name="40% - Accent3 9 3 2 2" xfId="12176"/>
    <cellStyle name="40% - Accent3 9 3 3" xfId="5522"/>
    <cellStyle name="40% - Accent3 9 3 3 2" xfId="12834"/>
    <cellStyle name="40% - Accent3 9 3 4" xfId="7177"/>
    <cellStyle name="40% - Accent3 9 3 4 2" xfId="14447"/>
    <cellStyle name="40% - Accent3 9 3 5" xfId="9750"/>
    <cellStyle name="40% - Accent3 9 4" xfId="2579"/>
    <cellStyle name="40% - Accent3 9 4 2" xfId="4865"/>
    <cellStyle name="40% - Accent3 9 4 2 2" xfId="12177"/>
    <cellStyle name="40% - Accent3 9 4 3" xfId="5521"/>
    <cellStyle name="40% - Accent3 9 4 3 2" xfId="12833"/>
    <cellStyle name="40% - Accent3 9 4 4" xfId="7176"/>
    <cellStyle name="40% - Accent3 9 4 4 2" xfId="14446"/>
    <cellStyle name="40% - Accent3 9 4 5" xfId="10274"/>
    <cellStyle name="40% - Accent3 9 5" xfId="2287"/>
    <cellStyle name="40% - Accent3 9 5 2" xfId="4866"/>
    <cellStyle name="40% - Accent3 9 5 2 2" xfId="12178"/>
    <cellStyle name="40% - Accent3 9 5 3" xfId="5520"/>
    <cellStyle name="40% - Accent3 9 5 3 2" xfId="12832"/>
    <cellStyle name="40% - Accent3 9 5 4" xfId="7175"/>
    <cellStyle name="40% - Accent3 9 5 4 2" xfId="14445"/>
    <cellStyle name="40% - Accent3 9 5 5" xfId="10007"/>
    <cellStyle name="40% - Accent3 9 6" xfId="2295"/>
    <cellStyle name="40% - Accent3 9 6 2" xfId="4867"/>
    <cellStyle name="40% - Accent3 9 6 2 2" xfId="12179"/>
    <cellStyle name="40% - Accent3 9 6 3" xfId="5519"/>
    <cellStyle name="40% - Accent3 9 6 3 2" xfId="12831"/>
    <cellStyle name="40% - Accent3 9 6 4" xfId="7174"/>
    <cellStyle name="40% - Accent3 9 6 4 2" xfId="14444"/>
    <cellStyle name="40% - Accent3 9 6 5" xfId="10015"/>
    <cellStyle name="40% - Accent3 9 7" xfId="3447"/>
    <cellStyle name="40% - Accent3 9 7 2" xfId="4868"/>
    <cellStyle name="40% - Accent3 9 7 2 2" xfId="12180"/>
    <cellStyle name="40% - Accent3 9 7 3" xfId="5518"/>
    <cellStyle name="40% - Accent3 9 7 3 2" xfId="12830"/>
    <cellStyle name="40% - Accent3 9 7 4" xfId="7173"/>
    <cellStyle name="40% - Accent3 9 7 4 2" xfId="14443"/>
    <cellStyle name="40% - Accent3 9 7 5" xfId="10827"/>
    <cellStyle name="40% - Accent3 9 8" xfId="4862"/>
    <cellStyle name="40% - Accent3 9 8 2" xfId="12174"/>
    <cellStyle name="40% - Accent3 9 9" xfId="5524"/>
    <cellStyle name="40% - Accent3 9 9 2" xfId="12836"/>
    <cellStyle name="40% - Accent4" xfId="23" builtinId="43" customBuiltin="1"/>
    <cellStyle name="40% - Accent4 10" xfId="662"/>
    <cellStyle name="40% - Accent4 10 10" xfId="7171"/>
    <cellStyle name="40% - Accent4 10 10 2" xfId="14441"/>
    <cellStyle name="40% - Accent4 10 11" xfId="9402"/>
    <cellStyle name="40% - Accent4 10 2" xfId="1032"/>
    <cellStyle name="40% - Accent4 10 2 2" xfId="4871"/>
    <cellStyle name="40% - Accent4 10 2 2 2" xfId="12183"/>
    <cellStyle name="40% - Accent4 10 2 3" xfId="5515"/>
    <cellStyle name="40% - Accent4 10 2 3 2" xfId="12827"/>
    <cellStyle name="40% - Accent4 10 2 4" xfId="7170"/>
    <cellStyle name="40% - Accent4 10 2 4 2" xfId="14440"/>
    <cellStyle name="40% - Accent4 10 2 5" xfId="9661"/>
    <cellStyle name="40% - Accent4 10 3" xfId="1480"/>
    <cellStyle name="40% - Accent4 10 3 2" xfId="4872"/>
    <cellStyle name="40% - Accent4 10 3 2 2" xfId="12184"/>
    <cellStyle name="40% - Accent4 10 3 3" xfId="5514"/>
    <cellStyle name="40% - Accent4 10 3 3 2" xfId="12826"/>
    <cellStyle name="40% - Accent4 10 3 4" xfId="7169"/>
    <cellStyle name="40% - Accent4 10 3 4 2" xfId="14439"/>
    <cellStyle name="40% - Accent4 10 3 5" xfId="9862"/>
    <cellStyle name="40% - Accent4 10 4" xfId="2696"/>
    <cellStyle name="40% - Accent4 10 4 2" xfId="4873"/>
    <cellStyle name="40% - Accent4 10 4 2 2" xfId="12185"/>
    <cellStyle name="40% - Accent4 10 4 3" xfId="5513"/>
    <cellStyle name="40% - Accent4 10 4 3 2" xfId="12825"/>
    <cellStyle name="40% - Accent4 10 4 4" xfId="7168"/>
    <cellStyle name="40% - Accent4 10 4 4 2" xfId="14438"/>
    <cellStyle name="40% - Accent4 10 4 5" xfId="10389"/>
    <cellStyle name="40% - Accent4 10 5" xfId="2919"/>
    <cellStyle name="40% - Accent4 10 5 2" xfId="4874"/>
    <cellStyle name="40% - Accent4 10 5 2 2" xfId="12186"/>
    <cellStyle name="40% - Accent4 10 5 3" xfId="5512"/>
    <cellStyle name="40% - Accent4 10 5 3 2" xfId="12824"/>
    <cellStyle name="40% - Accent4 10 5 4" xfId="7167"/>
    <cellStyle name="40% - Accent4 10 5 4 2" xfId="14437"/>
    <cellStyle name="40% - Accent4 10 5 5" xfId="10587"/>
    <cellStyle name="40% - Accent4 10 6" xfId="3033"/>
    <cellStyle name="40% - Accent4 10 6 2" xfId="4875"/>
    <cellStyle name="40% - Accent4 10 6 2 2" xfId="12187"/>
    <cellStyle name="40% - Accent4 10 6 3" xfId="5511"/>
    <cellStyle name="40% - Accent4 10 6 3 2" xfId="12823"/>
    <cellStyle name="40% - Accent4 10 6 4" xfId="7166"/>
    <cellStyle name="40% - Accent4 10 6 4 2" xfId="14436"/>
    <cellStyle name="40% - Accent4 10 6 5" xfId="10679"/>
    <cellStyle name="40% - Accent4 10 7" xfId="3563"/>
    <cellStyle name="40% - Accent4 10 7 2" xfId="4876"/>
    <cellStyle name="40% - Accent4 10 7 2 2" xfId="12188"/>
    <cellStyle name="40% - Accent4 10 7 3" xfId="5510"/>
    <cellStyle name="40% - Accent4 10 7 3 2" xfId="12822"/>
    <cellStyle name="40% - Accent4 10 7 4" xfId="7165"/>
    <cellStyle name="40% - Accent4 10 7 4 2" xfId="14435"/>
    <cellStyle name="40% - Accent4 10 7 5" xfId="10939"/>
    <cellStyle name="40% - Accent4 10 8" xfId="4870"/>
    <cellStyle name="40% - Accent4 10 8 2" xfId="12182"/>
    <cellStyle name="40% - Accent4 10 9" xfId="5516"/>
    <cellStyle name="40% - Accent4 10 9 2" xfId="12828"/>
    <cellStyle name="40% - Accent4 11" xfId="672"/>
    <cellStyle name="40% - Accent4 11 10" xfId="7164"/>
    <cellStyle name="40% - Accent4 11 10 2" xfId="14434"/>
    <cellStyle name="40% - Accent4 11 11" xfId="9412"/>
    <cellStyle name="40% - Accent4 11 2" xfId="1042"/>
    <cellStyle name="40% - Accent4 11 2 2" xfId="4878"/>
    <cellStyle name="40% - Accent4 11 2 2 2" xfId="12190"/>
    <cellStyle name="40% - Accent4 11 2 3" xfId="5508"/>
    <cellStyle name="40% - Accent4 11 2 3 2" xfId="12820"/>
    <cellStyle name="40% - Accent4 11 2 4" xfId="7163"/>
    <cellStyle name="40% - Accent4 11 2 4 2" xfId="14433"/>
    <cellStyle name="40% - Accent4 11 2 5" xfId="9671"/>
    <cellStyle name="40% - Accent4 11 3" xfId="1490"/>
    <cellStyle name="40% - Accent4 11 3 2" xfId="4879"/>
    <cellStyle name="40% - Accent4 11 3 2 2" xfId="12191"/>
    <cellStyle name="40% - Accent4 11 3 3" xfId="5507"/>
    <cellStyle name="40% - Accent4 11 3 3 2" xfId="12819"/>
    <cellStyle name="40% - Accent4 11 3 4" xfId="7162"/>
    <cellStyle name="40% - Accent4 11 3 4 2" xfId="14432"/>
    <cellStyle name="40% - Accent4 11 3 5" xfId="9872"/>
    <cellStyle name="40% - Accent4 11 4" xfId="2706"/>
    <cellStyle name="40% - Accent4 11 4 2" xfId="4880"/>
    <cellStyle name="40% - Accent4 11 4 2 2" xfId="12192"/>
    <cellStyle name="40% - Accent4 11 4 3" xfId="5506"/>
    <cellStyle name="40% - Accent4 11 4 3 2" xfId="12818"/>
    <cellStyle name="40% - Accent4 11 4 4" xfId="7161"/>
    <cellStyle name="40% - Accent4 11 4 4 2" xfId="14431"/>
    <cellStyle name="40% - Accent4 11 4 5" xfId="10399"/>
    <cellStyle name="40% - Accent4 11 5" xfId="2929"/>
    <cellStyle name="40% - Accent4 11 5 2" xfId="4881"/>
    <cellStyle name="40% - Accent4 11 5 2 2" xfId="12193"/>
    <cellStyle name="40% - Accent4 11 5 3" xfId="5505"/>
    <cellStyle name="40% - Accent4 11 5 3 2" xfId="12817"/>
    <cellStyle name="40% - Accent4 11 5 4" xfId="7160"/>
    <cellStyle name="40% - Accent4 11 5 4 2" xfId="14430"/>
    <cellStyle name="40% - Accent4 11 5 5" xfId="10597"/>
    <cellStyle name="40% - Accent4 11 6" xfId="3043"/>
    <cellStyle name="40% - Accent4 11 6 2" xfId="4882"/>
    <cellStyle name="40% - Accent4 11 6 2 2" xfId="12194"/>
    <cellStyle name="40% - Accent4 11 6 3" xfId="5504"/>
    <cellStyle name="40% - Accent4 11 6 3 2" xfId="12816"/>
    <cellStyle name="40% - Accent4 11 6 4" xfId="7159"/>
    <cellStyle name="40% - Accent4 11 6 4 2" xfId="14429"/>
    <cellStyle name="40% - Accent4 11 6 5" xfId="10689"/>
    <cellStyle name="40% - Accent4 11 7" xfId="3573"/>
    <cellStyle name="40% - Accent4 11 7 2" xfId="4883"/>
    <cellStyle name="40% - Accent4 11 7 2 2" xfId="12195"/>
    <cellStyle name="40% - Accent4 11 7 3" xfId="5503"/>
    <cellStyle name="40% - Accent4 11 7 3 2" xfId="12815"/>
    <cellStyle name="40% - Accent4 11 7 4" xfId="7158"/>
    <cellStyle name="40% - Accent4 11 7 4 2" xfId="14428"/>
    <cellStyle name="40% - Accent4 11 7 5" xfId="10949"/>
    <cellStyle name="40% - Accent4 11 8" xfId="4877"/>
    <cellStyle name="40% - Accent4 11 8 2" xfId="12189"/>
    <cellStyle name="40% - Accent4 11 9" xfId="5509"/>
    <cellStyle name="40% - Accent4 11 9 2" xfId="12821"/>
    <cellStyle name="40% - Accent4 12" xfId="681"/>
    <cellStyle name="40% - Accent4 12 10" xfId="7157"/>
    <cellStyle name="40% - Accent4 12 10 2" xfId="14427"/>
    <cellStyle name="40% - Accent4 12 11" xfId="9421"/>
    <cellStyle name="40% - Accent4 12 2" xfId="1051"/>
    <cellStyle name="40% - Accent4 12 2 2" xfId="4885"/>
    <cellStyle name="40% - Accent4 12 2 2 2" xfId="12197"/>
    <cellStyle name="40% - Accent4 12 2 3" xfId="5501"/>
    <cellStyle name="40% - Accent4 12 2 3 2" xfId="12813"/>
    <cellStyle name="40% - Accent4 12 2 4" xfId="7156"/>
    <cellStyle name="40% - Accent4 12 2 4 2" xfId="14426"/>
    <cellStyle name="40% - Accent4 12 2 5" xfId="9680"/>
    <cellStyle name="40% - Accent4 12 3" xfId="1499"/>
    <cellStyle name="40% - Accent4 12 3 2" xfId="4886"/>
    <cellStyle name="40% - Accent4 12 3 2 2" xfId="12198"/>
    <cellStyle name="40% - Accent4 12 3 3" xfId="5500"/>
    <cellStyle name="40% - Accent4 12 3 3 2" xfId="12812"/>
    <cellStyle name="40% - Accent4 12 3 4" xfId="7155"/>
    <cellStyle name="40% - Accent4 12 3 4 2" xfId="14425"/>
    <cellStyle name="40% - Accent4 12 3 5" xfId="9881"/>
    <cellStyle name="40% - Accent4 12 4" xfId="2715"/>
    <cellStyle name="40% - Accent4 12 4 2" xfId="4887"/>
    <cellStyle name="40% - Accent4 12 4 2 2" xfId="12199"/>
    <cellStyle name="40% - Accent4 12 4 3" xfId="5499"/>
    <cellStyle name="40% - Accent4 12 4 3 2" xfId="12811"/>
    <cellStyle name="40% - Accent4 12 4 4" xfId="7154"/>
    <cellStyle name="40% - Accent4 12 4 4 2" xfId="14424"/>
    <cellStyle name="40% - Accent4 12 4 5" xfId="10408"/>
    <cellStyle name="40% - Accent4 12 5" xfId="2938"/>
    <cellStyle name="40% - Accent4 12 5 2" xfId="4888"/>
    <cellStyle name="40% - Accent4 12 5 2 2" xfId="12200"/>
    <cellStyle name="40% - Accent4 12 5 3" xfId="5498"/>
    <cellStyle name="40% - Accent4 12 5 3 2" xfId="12810"/>
    <cellStyle name="40% - Accent4 12 5 4" xfId="7153"/>
    <cellStyle name="40% - Accent4 12 5 4 2" xfId="14423"/>
    <cellStyle name="40% - Accent4 12 5 5" xfId="10606"/>
    <cellStyle name="40% - Accent4 12 6" xfId="3052"/>
    <cellStyle name="40% - Accent4 12 6 2" xfId="4889"/>
    <cellStyle name="40% - Accent4 12 6 2 2" xfId="12201"/>
    <cellStyle name="40% - Accent4 12 6 3" xfId="5497"/>
    <cellStyle name="40% - Accent4 12 6 3 2" xfId="12809"/>
    <cellStyle name="40% - Accent4 12 6 4" xfId="7152"/>
    <cellStyle name="40% - Accent4 12 6 4 2" xfId="14422"/>
    <cellStyle name="40% - Accent4 12 6 5" xfId="10698"/>
    <cellStyle name="40% - Accent4 12 7" xfId="3582"/>
    <cellStyle name="40% - Accent4 12 7 2" xfId="4890"/>
    <cellStyle name="40% - Accent4 12 7 2 2" xfId="12202"/>
    <cellStyle name="40% - Accent4 12 7 3" xfId="5496"/>
    <cellStyle name="40% - Accent4 12 7 3 2" xfId="12808"/>
    <cellStyle name="40% - Accent4 12 7 4" xfId="7151"/>
    <cellStyle name="40% - Accent4 12 7 4 2" xfId="14421"/>
    <cellStyle name="40% - Accent4 12 7 5" xfId="10958"/>
    <cellStyle name="40% - Accent4 12 8" xfId="4884"/>
    <cellStyle name="40% - Accent4 12 8 2" xfId="12196"/>
    <cellStyle name="40% - Accent4 12 9" xfId="5502"/>
    <cellStyle name="40% - Accent4 12 9 2" xfId="12814"/>
    <cellStyle name="40% - Accent4 13" xfId="704"/>
    <cellStyle name="40% - Accent4 13 2" xfId="4891"/>
    <cellStyle name="40% - Accent4 13 2 2" xfId="12203"/>
    <cellStyle name="40% - Accent4 13 3" xfId="5495"/>
    <cellStyle name="40% - Accent4 13 3 2" xfId="12807"/>
    <cellStyle name="40% - Accent4 13 4" xfId="7150"/>
    <cellStyle name="40% - Accent4 13 4 2" xfId="14420"/>
    <cellStyle name="40% - Accent4 13 5" xfId="9439"/>
    <cellStyle name="40% - Accent4 14" xfId="902"/>
    <cellStyle name="40% - Accent4 14 2" xfId="4892"/>
    <cellStyle name="40% - Accent4 14 2 2" xfId="12204"/>
    <cellStyle name="40% - Accent4 14 3" xfId="5494"/>
    <cellStyle name="40% - Accent4 14 3 2" xfId="12806"/>
    <cellStyle name="40% - Accent4 14 4" xfId="7149"/>
    <cellStyle name="40% - Accent4 14 4 2" xfId="14419"/>
    <cellStyle name="40% - Accent4 14 5" xfId="9537"/>
    <cellStyle name="40% - Accent4 15" xfId="823"/>
    <cellStyle name="40% - Accent4 16" xfId="1560"/>
    <cellStyle name="40% - Accent4 17" xfId="1535"/>
    <cellStyle name="40% - Accent4 18" xfId="844"/>
    <cellStyle name="40% - Accent4 19" xfId="1593"/>
    <cellStyle name="40% - Accent4 2" xfId="323"/>
    <cellStyle name="40% - Accent4 2 2" xfId="1756"/>
    <cellStyle name="40% - Accent4 2 3" xfId="1757"/>
    <cellStyle name="40% - Accent4 20" xfId="1634"/>
    <cellStyle name="40% - Accent4 21" xfId="1754"/>
    <cellStyle name="40% - Accent4 21 2" xfId="4902"/>
    <cellStyle name="40% - Accent4 21 2 2" xfId="12214"/>
    <cellStyle name="40% - Accent4 21 3" xfId="5487"/>
    <cellStyle name="40% - Accent4 21 3 2" xfId="12799"/>
    <cellStyle name="40% - Accent4 21 4" xfId="7148"/>
    <cellStyle name="40% - Accent4 21 4 2" xfId="14418"/>
    <cellStyle name="40% - Accent4 21 5" xfId="9906"/>
    <cellStyle name="40% - Accent4 22" xfId="1817"/>
    <cellStyle name="40% - Accent4 22 2" xfId="4903"/>
    <cellStyle name="40% - Accent4 22 2 2" xfId="12215"/>
    <cellStyle name="40% - Accent4 22 3" xfId="5486"/>
    <cellStyle name="40% - Accent4 22 3 2" xfId="12798"/>
    <cellStyle name="40% - Accent4 22 4" xfId="7147"/>
    <cellStyle name="40% - Accent4 22 4 2" xfId="14417"/>
    <cellStyle name="40% - Accent4 22 5" xfId="9916"/>
    <cellStyle name="40% - Accent4 23" xfId="2110"/>
    <cellStyle name="40% - Accent4 23 2" xfId="4904"/>
    <cellStyle name="40% - Accent4 23 2 2" xfId="12216"/>
    <cellStyle name="40% - Accent4 23 3" xfId="5485"/>
    <cellStyle name="40% - Accent4 23 3 2" xfId="12797"/>
    <cellStyle name="40% - Accent4 23 4" xfId="7146"/>
    <cellStyle name="40% - Accent4 23 4 2" xfId="14416"/>
    <cellStyle name="40% - Accent4 23 5" xfId="9953"/>
    <cellStyle name="40% - Accent4 24" xfId="1958"/>
    <cellStyle name="40% - Accent4 24 2" xfId="4905"/>
    <cellStyle name="40% - Accent4 24 2 2" xfId="12217"/>
    <cellStyle name="40% - Accent4 24 3" xfId="5484"/>
    <cellStyle name="40% - Accent4 24 3 2" xfId="12796"/>
    <cellStyle name="40% - Accent4 24 4" xfId="7145"/>
    <cellStyle name="40% - Accent4 24 4 2" xfId="14415"/>
    <cellStyle name="40% - Accent4 24 5" xfId="9932"/>
    <cellStyle name="40% - Accent4 25" xfId="2310"/>
    <cellStyle name="40% - Accent4 25 2" xfId="4906"/>
    <cellStyle name="40% - Accent4 25 2 2" xfId="12218"/>
    <cellStyle name="40% - Accent4 25 3" xfId="5483"/>
    <cellStyle name="40% - Accent4 25 3 2" xfId="12795"/>
    <cellStyle name="40% - Accent4 25 4" xfId="7144"/>
    <cellStyle name="40% - Accent4 25 4 2" xfId="14414"/>
    <cellStyle name="40% - Accent4 25 5" xfId="10030"/>
    <cellStyle name="40% - Accent4 26" xfId="2823"/>
    <cellStyle name="40% - Accent4 26 2" xfId="4907"/>
    <cellStyle name="40% - Accent4 26 2 2" xfId="12219"/>
    <cellStyle name="40% - Accent4 26 3" xfId="5482"/>
    <cellStyle name="40% - Accent4 26 3 2" xfId="12794"/>
    <cellStyle name="40% - Accent4 26 4" xfId="7143"/>
    <cellStyle name="40% - Accent4 26 4 2" xfId="14413"/>
    <cellStyle name="40% - Accent4 26 5" xfId="10500"/>
    <cellStyle name="40% - Accent4 27" xfId="2981"/>
    <cellStyle name="40% - Accent4 27 2" xfId="4908"/>
    <cellStyle name="40% - Accent4 27 2 2" xfId="12220"/>
    <cellStyle name="40% - Accent4 27 3" xfId="5481"/>
    <cellStyle name="40% - Accent4 27 3 2" xfId="12793"/>
    <cellStyle name="40% - Accent4 27 4" xfId="7142"/>
    <cellStyle name="40% - Accent4 27 4 2" xfId="14412"/>
    <cellStyle name="40% - Accent4 27 5" xfId="10635"/>
    <cellStyle name="40% - Accent4 28" xfId="3320"/>
    <cellStyle name="40% - Accent4 28 2" xfId="4909"/>
    <cellStyle name="40% - Accent4 28 2 2" xfId="12221"/>
    <cellStyle name="40% - Accent4 28 3" xfId="5480"/>
    <cellStyle name="40% - Accent4 28 3 2" xfId="12792"/>
    <cellStyle name="40% - Accent4 28 4" xfId="7141"/>
    <cellStyle name="40% - Accent4 28 4 2" xfId="14411"/>
    <cellStyle name="40% - Accent4 28 5" xfId="10738"/>
    <cellStyle name="40% - Accent4 29" xfId="4869"/>
    <cellStyle name="40% - Accent4 29 2" xfId="12181"/>
    <cellStyle name="40% - Accent4 3" xfId="324"/>
    <cellStyle name="40% - Accent4 3 2" xfId="1759"/>
    <cellStyle name="40% - Accent4 3 3" xfId="1760"/>
    <cellStyle name="40% - Accent4 30" xfId="5517"/>
    <cellStyle name="40% - Accent4 30 2" xfId="12829"/>
    <cellStyle name="40% - Accent4 31" xfId="7172"/>
    <cellStyle name="40% - Accent4 31 2" xfId="14442"/>
    <cellStyle name="40% - Accent4 32" xfId="9169"/>
    <cellStyle name="40% - Accent4 4" xfId="410"/>
    <cellStyle name="40% - Accent4 4 10" xfId="2428"/>
    <cellStyle name="40% - Accent4 4 10 2" xfId="4914"/>
    <cellStyle name="40% - Accent4 4 10 2 2" xfId="12226"/>
    <cellStyle name="40% - Accent4 4 10 3" xfId="5478"/>
    <cellStyle name="40% - Accent4 4 10 3 2" xfId="12790"/>
    <cellStyle name="40% - Accent4 4 10 4" xfId="7139"/>
    <cellStyle name="40% - Accent4 4 10 4 2" xfId="14409"/>
    <cellStyle name="40% - Accent4 4 10 5" xfId="10136"/>
    <cellStyle name="40% - Accent4 4 11" xfId="2534"/>
    <cellStyle name="40% - Accent4 4 11 2" xfId="4915"/>
    <cellStyle name="40% - Accent4 4 11 2 2" xfId="12227"/>
    <cellStyle name="40% - Accent4 4 11 3" xfId="5477"/>
    <cellStyle name="40% - Accent4 4 11 3 2" xfId="12789"/>
    <cellStyle name="40% - Accent4 4 11 4" xfId="7138"/>
    <cellStyle name="40% - Accent4 4 11 4 2" xfId="14408"/>
    <cellStyle name="40% - Accent4 4 11 5" xfId="10229"/>
    <cellStyle name="40% - Accent4 4 12" xfId="2389"/>
    <cellStyle name="40% - Accent4 4 12 2" xfId="4916"/>
    <cellStyle name="40% - Accent4 4 12 2 2" xfId="12228"/>
    <cellStyle name="40% - Accent4 4 12 3" xfId="5476"/>
    <cellStyle name="40% - Accent4 4 12 3 2" xfId="12788"/>
    <cellStyle name="40% - Accent4 4 12 4" xfId="7137"/>
    <cellStyle name="40% - Accent4 4 12 4 2" xfId="14407"/>
    <cellStyle name="40% - Accent4 4 12 5" xfId="10106"/>
    <cellStyle name="40% - Accent4 4 13" xfId="3361"/>
    <cellStyle name="40% - Accent4 4 13 2" xfId="4917"/>
    <cellStyle name="40% - Accent4 4 13 2 2" xfId="12229"/>
    <cellStyle name="40% - Accent4 4 13 3" xfId="5475"/>
    <cellStyle name="40% - Accent4 4 13 3 2" xfId="12787"/>
    <cellStyle name="40% - Accent4 4 13 4" xfId="7136"/>
    <cellStyle name="40% - Accent4 4 13 4 2" xfId="14406"/>
    <cellStyle name="40% - Accent4 4 13 5" xfId="10755"/>
    <cellStyle name="40% - Accent4 4 14" xfId="4913"/>
    <cellStyle name="40% - Accent4 4 14 2" xfId="12225"/>
    <cellStyle name="40% - Accent4 4 15" xfId="5479"/>
    <cellStyle name="40% - Accent4 4 15 2" xfId="12791"/>
    <cellStyle name="40% - Accent4 4 16" xfId="7140"/>
    <cellStyle name="40% - Accent4 4 16 2" xfId="14410"/>
    <cellStyle name="40% - Accent4 4 17" xfId="9223"/>
    <cellStyle name="40% - Accent4 4 2" xfId="565"/>
    <cellStyle name="40% - Accent4 4 2 10" xfId="2434"/>
    <cellStyle name="40% - Accent4 4 2 10 2" xfId="4919"/>
    <cellStyle name="40% - Accent4 4 2 10 2 2" xfId="12231"/>
    <cellStyle name="40% - Accent4 4 2 10 3" xfId="5473"/>
    <cellStyle name="40% - Accent4 4 2 10 3 2" xfId="12785"/>
    <cellStyle name="40% - Accent4 4 2 10 4" xfId="7134"/>
    <cellStyle name="40% - Accent4 4 2 10 4 2" xfId="14404"/>
    <cellStyle name="40% - Accent4 4 2 10 5" xfId="10141"/>
    <cellStyle name="40% - Accent4 4 2 11" xfId="3463"/>
    <cellStyle name="40% - Accent4 4 2 11 2" xfId="4920"/>
    <cellStyle name="40% - Accent4 4 2 11 2 2" xfId="12232"/>
    <cellStyle name="40% - Accent4 4 2 11 3" xfId="5472"/>
    <cellStyle name="40% - Accent4 4 2 11 3 2" xfId="12784"/>
    <cellStyle name="40% - Accent4 4 2 11 4" xfId="7133"/>
    <cellStyle name="40% - Accent4 4 2 11 4 2" xfId="14403"/>
    <cellStyle name="40% - Accent4 4 2 11 5" xfId="10841"/>
    <cellStyle name="40% - Accent4 4 2 12" xfId="4918"/>
    <cellStyle name="40% - Accent4 4 2 12 2" xfId="12230"/>
    <cellStyle name="40% - Accent4 4 2 13" xfId="5474"/>
    <cellStyle name="40% - Accent4 4 2 13 2" xfId="12786"/>
    <cellStyle name="40% - Accent4 4 2 14" xfId="7135"/>
    <cellStyle name="40% - Accent4 4 2 14 2" xfId="14405"/>
    <cellStyle name="40% - Accent4 4 2 15" xfId="9308"/>
    <cellStyle name="40% - Accent4 4 2 2" xfId="938"/>
    <cellStyle name="40% - Accent4 4 2 2 2" xfId="4921"/>
    <cellStyle name="40% - Accent4 4 2 2 2 2" xfId="12233"/>
    <cellStyle name="40% - Accent4 4 2 2 3" xfId="5471"/>
    <cellStyle name="40% - Accent4 4 2 2 3 2" xfId="12783"/>
    <cellStyle name="40% - Accent4 4 2 2 4" xfId="7132"/>
    <cellStyle name="40% - Accent4 4 2 2 4 2" xfId="14402"/>
    <cellStyle name="40% - Accent4 4 2 2 5" xfId="9570"/>
    <cellStyle name="40% - Accent4 4 2 3" xfId="1381"/>
    <cellStyle name="40% - Accent4 4 2 3 2" xfId="4922"/>
    <cellStyle name="40% - Accent4 4 2 3 2 2" xfId="12234"/>
    <cellStyle name="40% - Accent4 4 2 3 3" xfId="5470"/>
    <cellStyle name="40% - Accent4 4 2 3 3 2" xfId="12782"/>
    <cellStyle name="40% - Accent4 4 2 3 4" xfId="7131"/>
    <cellStyle name="40% - Accent4 4 2 3 4 2" xfId="14401"/>
    <cellStyle name="40% - Accent4 4 2 3 5" xfId="9764"/>
    <cellStyle name="40% - Accent4 4 2 4" xfId="1762"/>
    <cellStyle name="40% - Accent4 4 2 4 2" xfId="4923"/>
    <cellStyle name="40% - Accent4 4 2 4 2 2" xfId="12235"/>
    <cellStyle name="40% - Accent4 4 2 4 3" xfId="5469"/>
    <cellStyle name="40% - Accent4 4 2 4 3 2" xfId="12781"/>
    <cellStyle name="40% - Accent4 4 2 4 4" xfId="7130"/>
    <cellStyle name="40% - Accent4 4 2 4 4 2" xfId="14400"/>
    <cellStyle name="40% - Accent4 4 2 4 5" xfId="9907"/>
    <cellStyle name="40% - Accent4 4 2 5" xfId="1799"/>
    <cellStyle name="40% - Accent4 4 2 5 2" xfId="4924"/>
    <cellStyle name="40% - Accent4 4 2 5 2 2" xfId="12236"/>
    <cellStyle name="40% - Accent4 4 2 5 3" xfId="5468"/>
    <cellStyle name="40% - Accent4 4 2 5 3 2" xfId="12780"/>
    <cellStyle name="40% - Accent4 4 2 5 4" xfId="7129"/>
    <cellStyle name="40% - Accent4 4 2 5 4 2" xfId="14399"/>
    <cellStyle name="40% - Accent4 4 2 5 5" xfId="9914"/>
    <cellStyle name="40% - Accent4 4 2 6" xfId="2106"/>
    <cellStyle name="40% - Accent4 4 2 6 2" xfId="4925"/>
    <cellStyle name="40% - Accent4 4 2 6 2 2" xfId="12237"/>
    <cellStyle name="40% - Accent4 4 2 6 3" xfId="5467"/>
    <cellStyle name="40% - Accent4 4 2 6 3 2" xfId="12779"/>
    <cellStyle name="40% - Accent4 4 2 6 4" xfId="7128"/>
    <cellStyle name="40% - Accent4 4 2 6 4 2" xfId="14398"/>
    <cellStyle name="40% - Accent4 4 2 6 5" xfId="9952"/>
    <cellStyle name="40% - Accent4 4 2 7" xfId="1909"/>
    <cellStyle name="40% - Accent4 4 2 7 2" xfId="4926"/>
    <cellStyle name="40% - Accent4 4 2 7 2 2" xfId="12238"/>
    <cellStyle name="40% - Accent4 4 2 7 3" xfId="5466"/>
    <cellStyle name="40% - Accent4 4 2 7 3 2" xfId="12778"/>
    <cellStyle name="40% - Accent4 4 2 7 4" xfId="7127"/>
    <cellStyle name="40% - Accent4 4 2 7 4 2" xfId="14397"/>
    <cellStyle name="40% - Accent4 4 2 7 5" xfId="9927"/>
    <cellStyle name="40% - Accent4 4 2 8" xfId="2595"/>
    <cellStyle name="40% - Accent4 4 2 8 2" xfId="4927"/>
    <cellStyle name="40% - Accent4 4 2 8 2 2" xfId="12239"/>
    <cellStyle name="40% - Accent4 4 2 8 3" xfId="5465"/>
    <cellStyle name="40% - Accent4 4 2 8 3 2" xfId="12777"/>
    <cellStyle name="40% - Accent4 4 2 8 4" xfId="7126"/>
    <cellStyle name="40% - Accent4 4 2 8 4 2" xfId="14396"/>
    <cellStyle name="40% - Accent4 4 2 8 5" xfId="10289"/>
    <cellStyle name="40% - Accent4 4 2 9" xfId="2304"/>
    <cellStyle name="40% - Accent4 4 2 9 2" xfId="4928"/>
    <cellStyle name="40% - Accent4 4 2 9 2 2" xfId="12240"/>
    <cellStyle name="40% - Accent4 4 2 9 3" xfId="5464"/>
    <cellStyle name="40% - Accent4 4 2 9 3 2" xfId="12776"/>
    <cellStyle name="40% - Accent4 4 2 9 4" xfId="7125"/>
    <cellStyle name="40% - Accent4 4 2 9 4 2" xfId="14395"/>
    <cellStyle name="40% - Accent4 4 2 9 5" xfId="10024"/>
    <cellStyle name="40% - Accent4 4 3" xfId="593"/>
    <cellStyle name="40% - Accent4 4 3 10" xfId="2413"/>
    <cellStyle name="40% - Accent4 4 3 10 2" xfId="4930"/>
    <cellStyle name="40% - Accent4 4 3 10 2 2" xfId="12242"/>
    <cellStyle name="40% - Accent4 4 3 10 3" xfId="5462"/>
    <cellStyle name="40% - Accent4 4 3 10 3 2" xfId="12774"/>
    <cellStyle name="40% - Accent4 4 3 10 4" xfId="7123"/>
    <cellStyle name="40% - Accent4 4 3 10 4 2" xfId="14393"/>
    <cellStyle name="40% - Accent4 4 3 10 5" xfId="10123"/>
    <cellStyle name="40% - Accent4 4 3 11" xfId="3492"/>
    <cellStyle name="40% - Accent4 4 3 11 2" xfId="4931"/>
    <cellStyle name="40% - Accent4 4 3 11 2 2" xfId="12243"/>
    <cellStyle name="40% - Accent4 4 3 11 3" xfId="5461"/>
    <cellStyle name="40% - Accent4 4 3 11 3 2" xfId="12773"/>
    <cellStyle name="40% - Accent4 4 3 11 4" xfId="7122"/>
    <cellStyle name="40% - Accent4 4 3 11 4 2" xfId="14392"/>
    <cellStyle name="40% - Accent4 4 3 11 5" xfId="10870"/>
    <cellStyle name="40% - Accent4 4 3 12" xfId="4929"/>
    <cellStyle name="40% - Accent4 4 3 12 2" xfId="12241"/>
    <cellStyle name="40% - Accent4 4 3 13" xfId="5463"/>
    <cellStyle name="40% - Accent4 4 3 13 2" xfId="12775"/>
    <cellStyle name="40% - Accent4 4 3 14" xfId="7124"/>
    <cellStyle name="40% - Accent4 4 3 14 2" xfId="14394"/>
    <cellStyle name="40% - Accent4 4 3 15" xfId="9335"/>
    <cellStyle name="40% - Accent4 4 3 2" xfId="965"/>
    <cellStyle name="40% - Accent4 4 3 2 2" xfId="4932"/>
    <cellStyle name="40% - Accent4 4 3 2 2 2" xfId="12244"/>
    <cellStyle name="40% - Accent4 4 3 2 3" xfId="5460"/>
    <cellStyle name="40% - Accent4 4 3 2 3 2" xfId="12772"/>
    <cellStyle name="40% - Accent4 4 3 2 4" xfId="7121"/>
    <cellStyle name="40% - Accent4 4 3 2 4 2" xfId="14391"/>
    <cellStyle name="40% - Accent4 4 3 2 5" xfId="9596"/>
    <cellStyle name="40% - Accent4 4 3 3" xfId="1411"/>
    <cellStyle name="40% - Accent4 4 3 3 2" xfId="4933"/>
    <cellStyle name="40% - Accent4 4 3 3 2 2" xfId="12245"/>
    <cellStyle name="40% - Accent4 4 3 3 3" xfId="5459"/>
    <cellStyle name="40% - Accent4 4 3 3 3 2" xfId="12771"/>
    <cellStyle name="40% - Accent4 4 3 3 4" xfId="7120"/>
    <cellStyle name="40% - Accent4 4 3 3 4 2" xfId="14390"/>
    <cellStyle name="40% - Accent4 4 3 3 5" xfId="9793"/>
    <cellStyle name="40% - Accent4 4 3 4" xfId="1763"/>
    <cellStyle name="40% - Accent4 4 3 5" xfId="1796"/>
    <cellStyle name="40% - Accent4 4 3 6" xfId="2105"/>
    <cellStyle name="40% - Accent4 4 3 7" xfId="1908"/>
    <cellStyle name="40% - Accent4 4 3 8" xfId="2625"/>
    <cellStyle name="40% - Accent4 4 3 8 2" xfId="4938"/>
    <cellStyle name="40% - Accent4 4 3 8 2 2" xfId="12250"/>
    <cellStyle name="40% - Accent4 4 3 8 3" xfId="5457"/>
    <cellStyle name="40% - Accent4 4 3 8 3 2" xfId="12769"/>
    <cellStyle name="40% - Accent4 4 3 8 4" xfId="7119"/>
    <cellStyle name="40% - Accent4 4 3 8 4 2" xfId="14389"/>
    <cellStyle name="40% - Accent4 4 3 8 5" xfId="10318"/>
    <cellStyle name="40% - Accent4 4 3 9" xfId="2346"/>
    <cellStyle name="40% - Accent4 4 3 9 2" xfId="4939"/>
    <cellStyle name="40% - Accent4 4 3 9 2 2" xfId="12251"/>
    <cellStyle name="40% - Accent4 4 3 9 3" xfId="5456"/>
    <cellStyle name="40% - Accent4 4 3 9 3 2" xfId="12768"/>
    <cellStyle name="40% - Accent4 4 3 9 4" xfId="7118"/>
    <cellStyle name="40% - Accent4 4 3 9 4 2" xfId="14388"/>
    <cellStyle name="40% - Accent4 4 3 9 5" xfId="10065"/>
    <cellStyle name="40% - Accent4 4 4" xfId="790"/>
    <cellStyle name="40% - Accent4 4 4 2" xfId="4940"/>
    <cellStyle name="40% - Accent4 4 4 2 2" xfId="12252"/>
    <cellStyle name="40% - Accent4 4 4 3" xfId="5455"/>
    <cellStyle name="40% - Accent4 4 4 3 2" xfId="12767"/>
    <cellStyle name="40% - Accent4 4 4 4" xfId="7117"/>
    <cellStyle name="40% - Accent4 4 4 4 2" xfId="14387"/>
    <cellStyle name="40% - Accent4 4 4 5" xfId="9467"/>
    <cellStyle name="40% - Accent4 4 5" xfId="824"/>
    <cellStyle name="40% - Accent4 4 5 2" xfId="4941"/>
    <cellStyle name="40% - Accent4 4 5 2 2" xfId="12253"/>
    <cellStyle name="40% - Accent4 4 5 3" xfId="5454"/>
    <cellStyle name="40% - Accent4 4 5 3 2" xfId="12766"/>
    <cellStyle name="40% - Accent4 4 5 4" xfId="7116"/>
    <cellStyle name="40% - Accent4 4 5 4 2" xfId="14386"/>
    <cellStyle name="40% - Accent4 4 5 5" xfId="9479"/>
    <cellStyle name="40% - Accent4 4 6" xfId="1761"/>
    <cellStyle name="40% - Accent4 4 7" xfId="1802"/>
    <cellStyle name="40% - Accent4 4 8" xfId="2107"/>
    <cellStyle name="40% - Accent4 4 9" xfId="1912"/>
    <cellStyle name="40% - Accent4 5" xfId="446"/>
    <cellStyle name="40% - Accent4 5 10" xfId="2477"/>
    <cellStyle name="40% - Accent4 5 10 2" xfId="4947"/>
    <cellStyle name="40% - Accent4 5 10 2 2" xfId="12259"/>
    <cellStyle name="40% - Accent4 5 10 3" xfId="5448"/>
    <cellStyle name="40% - Accent4 5 10 3 2" xfId="12760"/>
    <cellStyle name="40% - Accent4 5 10 4" xfId="7114"/>
    <cellStyle name="40% - Accent4 5 10 4 2" xfId="14384"/>
    <cellStyle name="40% - Accent4 5 10 5" xfId="10175"/>
    <cellStyle name="40% - Accent4 5 11" xfId="2552"/>
    <cellStyle name="40% - Accent4 5 11 2" xfId="4948"/>
    <cellStyle name="40% - Accent4 5 11 2 2" xfId="12260"/>
    <cellStyle name="40% - Accent4 5 11 3" xfId="5447"/>
    <cellStyle name="40% - Accent4 5 11 3 2" xfId="12759"/>
    <cellStyle name="40% - Accent4 5 11 4" xfId="7113"/>
    <cellStyle name="40% - Accent4 5 11 4 2" xfId="14383"/>
    <cellStyle name="40% - Accent4 5 11 5" xfId="10247"/>
    <cellStyle name="40% - Accent4 5 12" xfId="2461"/>
    <cellStyle name="40% - Accent4 5 12 2" xfId="4949"/>
    <cellStyle name="40% - Accent4 5 12 2 2" xfId="12261"/>
    <cellStyle name="40% - Accent4 5 12 3" xfId="5446"/>
    <cellStyle name="40% - Accent4 5 12 3 2" xfId="12758"/>
    <cellStyle name="40% - Accent4 5 12 4" xfId="7112"/>
    <cellStyle name="40% - Accent4 5 12 4 2" xfId="14382"/>
    <cellStyle name="40% - Accent4 5 12 5" xfId="10160"/>
    <cellStyle name="40% - Accent4 5 13" xfId="3382"/>
    <cellStyle name="40% - Accent4 5 13 2" xfId="4950"/>
    <cellStyle name="40% - Accent4 5 13 2 2" xfId="12262"/>
    <cellStyle name="40% - Accent4 5 13 3" xfId="5445"/>
    <cellStyle name="40% - Accent4 5 13 3 2" xfId="12757"/>
    <cellStyle name="40% - Accent4 5 13 4" xfId="7111"/>
    <cellStyle name="40% - Accent4 5 13 4 2" xfId="14381"/>
    <cellStyle name="40% - Accent4 5 13 5" xfId="10769"/>
    <cellStyle name="40% - Accent4 5 14" xfId="4946"/>
    <cellStyle name="40% - Accent4 5 14 2" xfId="12258"/>
    <cellStyle name="40% - Accent4 5 15" xfId="5449"/>
    <cellStyle name="40% - Accent4 5 15 2" xfId="12761"/>
    <cellStyle name="40% - Accent4 5 16" xfId="7115"/>
    <cellStyle name="40% - Accent4 5 16 2" xfId="14385"/>
    <cellStyle name="40% - Accent4 5 17" xfId="9237"/>
    <cellStyle name="40% - Accent4 5 2" xfId="583"/>
    <cellStyle name="40% - Accent4 5 2 10" xfId="7110"/>
    <cellStyle name="40% - Accent4 5 2 10 2" xfId="14380"/>
    <cellStyle name="40% - Accent4 5 2 11" xfId="9325"/>
    <cellStyle name="40% - Accent4 5 2 2" xfId="956"/>
    <cellStyle name="40% - Accent4 5 2 2 2" xfId="4952"/>
    <cellStyle name="40% - Accent4 5 2 2 2 2" xfId="12264"/>
    <cellStyle name="40% - Accent4 5 2 2 3" xfId="5443"/>
    <cellStyle name="40% - Accent4 5 2 2 3 2" xfId="12755"/>
    <cellStyle name="40% - Accent4 5 2 2 4" xfId="7109"/>
    <cellStyle name="40% - Accent4 5 2 2 4 2" xfId="14379"/>
    <cellStyle name="40% - Accent4 5 2 2 5" xfId="9587"/>
    <cellStyle name="40% - Accent4 5 2 3" xfId="1401"/>
    <cellStyle name="40% - Accent4 5 2 3 2" xfId="4953"/>
    <cellStyle name="40% - Accent4 5 2 3 2 2" xfId="12265"/>
    <cellStyle name="40% - Accent4 5 2 3 3" xfId="5442"/>
    <cellStyle name="40% - Accent4 5 2 3 3 2" xfId="12754"/>
    <cellStyle name="40% - Accent4 5 2 3 4" xfId="7108"/>
    <cellStyle name="40% - Accent4 5 2 3 4 2" xfId="14378"/>
    <cellStyle name="40% - Accent4 5 2 3 5" xfId="9783"/>
    <cellStyle name="40% - Accent4 5 2 4" xfId="2615"/>
    <cellStyle name="40% - Accent4 5 2 4 2" xfId="4954"/>
    <cellStyle name="40% - Accent4 5 2 4 2 2" xfId="12266"/>
    <cellStyle name="40% - Accent4 5 2 4 3" xfId="5441"/>
    <cellStyle name="40% - Accent4 5 2 4 3 2" xfId="12753"/>
    <cellStyle name="40% - Accent4 5 2 4 4" xfId="7107"/>
    <cellStyle name="40% - Accent4 5 2 4 4 2" xfId="14377"/>
    <cellStyle name="40% - Accent4 5 2 4 5" xfId="10308"/>
    <cellStyle name="40% - Accent4 5 2 5" xfId="2311"/>
    <cellStyle name="40% - Accent4 5 2 5 2" xfId="4955"/>
    <cellStyle name="40% - Accent4 5 2 5 2 2" xfId="12267"/>
    <cellStyle name="40% - Accent4 5 2 5 3" xfId="5440"/>
    <cellStyle name="40% - Accent4 5 2 5 3 2" xfId="12752"/>
    <cellStyle name="40% - Accent4 5 2 5 4" xfId="7106"/>
    <cellStyle name="40% - Accent4 5 2 5 4 2" xfId="14376"/>
    <cellStyle name="40% - Accent4 5 2 5 5" xfId="10031"/>
    <cellStyle name="40% - Accent4 5 2 6" xfId="2868"/>
    <cellStyle name="40% - Accent4 5 2 6 2" xfId="4956"/>
    <cellStyle name="40% - Accent4 5 2 6 2 2" xfId="12268"/>
    <cellStyle name="40% - Accent4 5 2 6 3" xfId="5439"/>
    <cellStyle name="40% - Accent4 5 2 6 3 2" xfId="12751"/>
    <cellStyle name="40% - Accent4 5 2 6 4" xfId="7105"/>
    <cellStyle name="40% - Accent4 5 2 6 4 2" xfId="14375"/>
    <cellStyle name="40% - Accent4 5 2 6 5" xfId="10540"/>
    <cellStyle name="40% - Accent4 5 2 7" xfId="3482"/>
    <cellStyle name="40% - Accent4 5 2 7 2" xfId="4957"/>
    <cellStyle name="40% - Accent4 5 2 7 2 2" xfId="12269"/>
    <cellStyle name="40% - Accent4 5 2 7 3" xfId="5438"/>
    <cellStyle name="40% - Accent4 5 2 7 3 2" xfId="12750"/>
    <cellStyle name="40% - Accent4 5 2 7 4" xfId="7104"/>
    <cellStyle name="40% - Accent4 5 2 7 4 2" xfId="14374"/>
    <cellStyle name="40% - Accent4 5 2 7 5" xfId="10860"/>
    <cellStyle name="40% - Accent4 5 2 8" xfId="4951"/>
    <cellStyle name="40% - Accent4 5 2 8 2" xfId="12263"/>
    <cellStyle name="40% - Accent4 5 2 9" xfId="5444"/>
    <cellStyle name="40% - Accent4 5 2 9 2" xfId="12756"/>
    <cellStyle name="40% - Accent4 5 3" xfId="620"/>
    <cellStyle name="40% - Accent4 5 3 10" xfId="7103"/>
    <cellStyle name="40% - Accent4 5 3 10 2" xfId="14373"/>
    <cellStyle name="40% - Accent4 5 3 11" xfId="9360"/>
    <cellStyle name="40% - Accent4 5 3 2" xfId="993"/>
    <cellStyle name="40% - Accent4 5 3 2 2" xfId="4959"/>
    <cellStyle name="40% - Accent4 5 3 2 2 2" xfId="12271"/>
    <cellStyle name="40% - Accent4 5 3 2 3" xfId="5436"/>
    <cellStyle name="40% - Accent4 5 3 2 3 2" xfId="12748"/>
    <cellStyle name="40% - Accent4 5 3 2 4" xfId="7102"/>
    <cellStyle name="40% - Accent4 5 3 2 4 2" xfId="14372"/>
    <cellStyle name="40% - Accent4 5 3 2 5" xfId="9622"/>
    <cellStyle name="40% - Accent4 5 3 3" xfId="1438"/>
    <cellStyle name="40% - Accent4 5 3 3 2" xfId="4960"/>
    <cellStyle name="40% - Accent4 5 3 3 2 2" xfId="12272"/>
    <cellStyle name="40% - Accent4 5 3 3 3" xfId="5435"/>
    <cellStyle name="40% - Accent4 5 3 3 3 2" xfId="12747"/>
    <cellStyle name="40% - Accent4 5 3 3 4" xfId="7101"/>
    <cellStyle name="40% - Accent4 5 3 3 4 2" xfId="14371"/>
    <cellStyle name="40% - Accent4 5 3 3 5" xfId="9820"/>
    <cellStyle name="40% - Accent4 5 3 4" xfId="2654"/>
    <cellStyle name="40% - Accent4 5 3 4 2" xfId="4961"/>
    <cellStyle name="40% - Accent4 5 3 4 2 2" xfId="12273"/>
    <cellStyle name="40% - Accent4 5 3 4 3" xfId="5434"/>
    <cellStyle name="40% - Accent4 5 3 4 3 2" xfId="12746"/>
    <cellStyle name="40% - Accent4 5 3 4 4" xfId="7100"/>
    <cellStyle name="40% - Accent4 5 3 4 4 2" xfId="14370"/>
    <cellStyle name="40% - Accent4 5 3 4 5" xfId="10347"/>
    <cellStyle name="40% - Accent4 5 3 5" xfId="2327"/>
    <cellStyle name="40% - Accent4 5 3 5 2" xfId="4962"/>
    <cellStyle name="40% - Accent4 5 3 5 2 2" xfId="12274"/>
    <cellStyle name="40% - Accent4 5 3 5 3" xfId="5433"/>
    <cellStyle name="40% - Accent4 5 3 5 3 2" xfId="12745"/>
    <cellStyle name="40% - Accent4 5 3 5 4" xfId="7099"/>
    <cellStyle name="40% - Accent4 5 3 5 4 2" xfId="14369"/>
    <cellStyle name="40% - Accent4 5 3 5 5" xfId="10046"/>
    <cellStyle name="40% - Accent4 5 3 6" xfId="2856"/>
    <cellStyle name="40% - Accent4 5 3 6 2" xfId="4963"/>
    <cellStyle name="40% - Accent4 5 3 6 2 2" xfId="12275"/>
    <cellStyle name="40% - Accent4 5 3 6 3" xfId="5432"/>
    <cellStyle name="40% - Accent4 5 3 6 3 2" xfId="12744"/>
    <cellStyle name="40% - Accent4 5 3 6 4" xfId="7098"/>
    <cellStyle name="40% - Accent4 5 3 6 4 2" xfId="14368"/>
    <cellStyle name="40% - Accent4 5 3 6 5" xfId="10530"/>
    <cellStyle name="40% - Accent4 5 3 7" xfId="3521"/>
    <cellStyle name="40% - Accent4 5 3 7 2" xfId="4964"/>
    <cellStyle name="40% - Accent4 5 3 7 2 2" xfId="12276"/>
    <cellStyle name="40% - Accent4 5 3 7 3" xfId="5431"/>
    <cellStyle name="40% - Accent4 5 3 7 3 2" xfId="12743"/>
    <cellStyle name="40% - Accent4 5 3 7 4" xfId="7097"/>
    <cellStyle name="40% - Accent4 5 3 7 4 2" xfId="14367"/>
    <cellStyle name="40% - Accent4 5 3 7 5" xfId="10897"/>
    <cellStyle name="40% - Accent4 5 3 8" xfId="4958"/>
    <cellStyle name="40% - Accent4 5 3 8 2" xfId="12270"/>
    <cellStyle name="40% - Accent4 5 3 9" xfId="5437"/>
    <cellStyle name="40% - Accent4 5 3 9 2" xfId="12749"/>
    <cellStyle name="40% - Accent4 5 4" xfId="835"/>
    <cellStyle name="40% - Accent4 5 4 2" xfId="4965"/>
    <cellStyle name="40% - Accent4 5 4 2 2" xfId="12277"/>
    <cellStyle name="40% - Accent4 5 4 3" xfId="5430"/>
    <cellStyle name="40% - Accent4 5 4 3 2" xfId="12742"/>
    <cellStyle name="40% - Accent4 5 4 4" xfId="7096"/>
    <cellStyle name="40% - Accent4 5 4 4 2" xfId="14366"/>
    <cellStyle name="40% - Accent4 5 4 5" xfId="9488"/>
    <cellStyle name="40% - Accent4 5 5" xfId="1280"/>
    <cellStyle name="40% - Accent4 5 5 2" xfId="4966"/>
    <cellStyle name="40% - Accent4 5 5 2 2" xfId="12278"/>
    <cellStyle name="40% - Accent4 5 5 3" xfId="5429"/>
    <cellStyle name="40% - Accent4 5 5 3 2" xfId="12741"/>
    <cellStyle name="40% - Accent4 5 5 4" xfId="7095"/>
    <cellStyle name="40% - Accent4 5 5 4 2" xfId="14365"/>
    <cellStyle name="40% - Accent4 5 5 5" xfId="9692"/>
    <cellStyle name="40% - Accent4 5 6" xfId="1764"/>
    <cellStyle name="40% - Accent4 5 7" xfId="1793"/>
    <cellStyle name="40% - Accent4 5 8" xfId="2104"/>
    <cellStyle name="40% - Accent4 5 9" xfId="1905"/>
    <cellStyle name="40% - Accent4 6" xfId="472"/>
    <cellStyle name="40% - Accent4 7" xfId="495"/>
    <cellStyle name="40% - Accent4 7 10" xfId="4972"/>
    <cellStyle name="40% - Accent4 7 10 2" xfId="12284"/>
    <cellStyle name="40% - Accent4 7 11" xfId="5423"/>
    <cellStyle name="40% - Accent4 7 11 2" xfId="12735"/>
    <cellStyle name="40% - Accent4 7 12" xfId="7094"/>
    <cellStyle name="40% - Accent4 7 12 2" xfId="14364"/>
    <cellStyle name="40% - Accent4 7 13" xfId="9253"/>
    <cellStyle name="40% - Accent4 7 2" xfId="604"/>
    <cellStyle name="40% - Accent4 7 2 10" xfId="7093"/>
    <cellStyle name="40% - Accent4 7 2 10 2" xfId="14363"/>
    <cellStyle name="40% - Accent4 7 2 11" xfId="9346"/>
    <cellStyle name="40% - Accent4 7 2 2" xfId="977"/>
    <cellStyle name="40% - Accent4 7 2 2 2" xfId="4974"/>
    <cellStyle name="40% - Accent4 7 2 2 2 2" xfId="12286"/>
    <cellStyle name="40% - Accent4 7 2 2 3" xfId="5421"/>
    <cellStyle name="40% - Accent4 7 2 2 3 2" xfId="12733"/>
    <cellStyle name="40% - Accent4 7 2 2 4" xfId="7092"/>
    <cellStyle name="40% - Accent4 7 2 2 4 2" xfId="14362"/>
    <cellStyle name="40% - Accent4 7 2 2 5" xfId="9608"/>
    <cellStyle name="40% - Accent4 7 2 3" xfId="1424"/>
    <cellStyle name="40% - Accent4 7 2 3 2" xfId="4975"/>
    <cellStyle name="40% - Accent4 7 2 3 2 2" xfId="12287"/>
    <cellStyle name="40% - Accent4 7 2 3 3" xfId="5420"/>
    <cellStyle name="40% - Accent4 7 2 3 3 2" xfId="12732"/>
    <cellStyle name="40% - Accent4 7 2 3 4" xfId="7091"/>
    <cellStyle name="40% - Accent4 7 2 3 4 2" xfId="14361"/>
    <cellStyle name="40% - Accent4 7 2 3 5" xfId="9806"/>
    <cellStyle name="40% - Accent4 7 2 4" xfId="2638"/>
    <cellStyle name="40% - Accent4 7 2 4 2" xfId="4976"/>
    <cellStyle name="40% - Accent4 7 2 4 2 2" xfId="12288"/>
    <cellStyle name="40% - Accent4 7 2 4 3" xfId="5419"/>
    <cellStyle name="40% - Accent4 7 2 4 3 2" xfId="12731"/>
    <cellStyle name="40% - Accent4 7 2 4 4" xfId="7090"/>
    <cellStyle name="40% - Accent4 7 2 4 4 2" xfId="14360"/>
    <cellStyle name="40% - Accent4 7 2 4 5" xfId="10331"/>
    <cellStyle name="40% - Accent4 7 2 5" xfId="2338"/>
    <cellStyle name="40% - Accent4 7 2 5 2" xfId="4977"/>
    <cellStyle name="40% - Accent4 7 2 5 2 2" xfId="12289"/>
    <cellStyle name="40% - Accent4 7 2 5 3" xfId="5418"/>
    <cellStyle name="40% - Accent4 7 2 5 3 2" xfId="12730"/>
    <cellStyle name="40% - Accent4 7 2 5 4" xfId="7089"/>
    <cellStyle name="40% - Accent4 7 2 5 4 2" xfId="14359"/>
    <cellStyle name="40% - Accent4 7 2 5 5" xfId="10057"/>
    <cellStyle name="40% - Accent4 7 2 6" xfId="2407"/>
    <cellStyle name="40% - Accent4 7 2 6 2" xfId="4978"/>
    <cellStyle name="40% - Accent4 7 2 6 2 2" xfId="12290"/>
    <cellStyle name="40% - Accent4 7 2 6 3" xfId="5417"/>
    <cellStyle name="40% - Accent4 7 2 6 3 2" xfId="12729"/>
    <cellStyle name="40% - Accent4 7 2 6 4" xfId="7088"/>
    <cellStyle name="40% - Accent4 7 2 6 4 2" xfId="14358"/>
    <cellStyle name="40% - Accent4 7 2 6 5" xfId="10117"/>
    <cellStyle name="40% - Accent4 7 2 7" xfId="3505"/>
    <cellStyle name="40% - Accent4 7 2 7 2" xfId="4979"/>
    <cellStyle name="40% - Accent4 7 2 7 2 2" xfId="12291"/>
    <cellStyle name="40% - Accent4 7 2 7 3" xfId="5416"/>
    <cellStyle name="40% - Accent4 7 2 7 3 2" xfId="12728"/>
    <cellStyle name="40% - Accent4 7 2 7 4" xfId="3676"/>
    <cellStyle name="40% - Accent4 7 2 7 4 2" xfId="10988"/>
    <cellStyle name="40% - Accent4 7 2 7 5" xfId="10883"/>
    <cellStyle name="40% - Accent4 7 2 8" xfId="4973"/>
    <cellStyle name="40% - Accent4 7 2 8 2" xfId="12285"/>
    <cellStyle name="40% - Accent4 7 2 9" xfId="5422"/>
    <cellStyle name="40% - Accent4 7 2 9 2" xfId="12734"/>
    <cellStyle name="40% - Accent4 7 3" xfId="636"/>
    <cellStyle name="40% - Accent4 7 3 10" xfId="3677"/>
    <cellStyle name="40% - Accent4 7 3 10 2" xfId="10989"/>
    <cellStyle name="40% - Accent4 7 3 11" xfId="9376"/>
    <cellStyle name="40% - Accent4 7 3 2" xfId="1009"/>
    <cellStyle name="40% - Accent4 7 3 2 2" xfId="4981"/>
    <cellStyle name="40% - Accent4 7 3 2 2 2" xfId="12293"/>
    <cellStyle name="40% - Accent4 7 3 2 3" xfId="5414"/>
    <cellStyle name="40% - Accent4 7 3 2 3 2" xfId="12726"/>
    <cellStyle name="40% - Accent4 7 3 2 4" xfId="3678"/>
    <cellStyle name="40% - Accent4 7 3 2 4 2" xfId="10990"/>
    <cellStyle name="40% - Accent4 7 3 2 5" xfId="9638"/>
    <cellStyle name="40% - Accent4 7 3 3" xfId="1454"/>
    <cellStyle name="40% - Accent4 7 3 3 2" xfId="4982"/>
    <cellStyle name="40% - Accent4 7 3 3 2 2" xfId="12294"/>
    <cellStyle name="40% - Accent4 7 3 3 3" xfId="5413"/>
    <cellStyle name="40% - Accent4 7 3 3 3 2" xfId="12725"/>
    <cellStyle name="40% - Accent4 7 3 3 4" xfId="3679"/>
    <cellStyle name="40% - Accent4 7 3 3 4 2" xfId="10991"/>
    <cellStyle name="40% - Accent4 7 3 3 5" xfId="9836"/>
    <cellStyle name="40% - Accent4 7 3 4" xfId="2670"/>
    <cellStyle name="40% - Accent4 7 3 4 2" xfId="4983"/>
    <cellStyle name="40% - Accent4 7 3 4 2 2" xfId="12295"/>
    <cellStyle name="40% - Accent4 7 3 4 3" xfId="5412"/>
    <cellStyle name="40% - Accent4 7 3 4 3 2" xfId="12724"/>
    <cellStyle name="40% - Accent4 7 3 4 4" xfId="3680"/>
    <cellStyle name="40% - Accent4 7 3 4 4 2" xfId="10992"/>
    <cellStyle name="40% - Accent4 7 3 4 5" xfId="10363"/>
    <cellStyle name="40% - Accent4 7 3 5" xfId="2893"/>
    <cellStyle name="40% - Accent4 7 3 5 2" xfId="4984"/>
    <cellStyle name="40% - Accent4 7 3 5 2 2" xfId="12296"/>
    <cellStyle name="40% - Accent4 7 3 5 3" xfId="5411"/>
    <cellStyle name="40% - Accent4 7 3 5 3 2" xfId="12723"/>
    <cellStyle name="40% - Accent4 7 3 5 4" xfId="3681"/>
    <cellStyle name="40% - Accent4 7 3 5 4 2" xfId="10993"/>
    <cellStyle name="40% - Accent4 7 3 5 5" xfId="10561"/>
    <cellStyle name="40% - Accent4 7 3 6" xfId="3007"/>
    <cellStyle name="40% - Accent4 7 3 6 2" xfId="4985"/>
    <cellStyle name="40% - Accent4 7 3 6 2 2" xfId="12297"/>
    <cellStyle name="40% - Accent4 7 3 6 3" xfId="5410"/>
    <cellStyle name="40% - Accent4 7 3 6 3 2" xfId="12722"/>
    <cellStyle name="40% - Accent4 7 3 6 4" xfId="3682"/>
    <cellStyle name="40% - Accent4 7 3 6 4 2" xfId="10994"/>
    <cellStyle name="40% - Accent4 7 3 6 5" xfId="10653"/>
    <cellStyle name="40% - Accent4 7 3 7" xfId="3537"/>
    <cellStyle name="40% - Accent4 7 3 7 2" xfId="4986"/>
    <cellStyle name="40% - Accent4 7 3 7 2 2" xfId="12298"/>
    <cellStyle name="40% - Accent4 7 3 7 3" xfId="5409"/>
    <cellStyle name="40% - Accent4 7 3 7 3 2" xfId="12721"/>
    <cellStyle name="40% - Accent4 7 3 7 4" xfId="3683"/>
    <cellStyle name="40% - Accent4 7 3 7 4 2" xfId="10995"/>
    <cellStyle name="40% - Accent4 7 3 7 5" xfId="10913"/>
    <cellStyle name="40% - Accent4 7 3 8" xfId="4980"/>
    <cellStyle name="40% - Accent4 7 3 8 2" xfId="12292"/>
    <cellStyle name="40% - Accent4 7 3 9" xfId="5415"/>
    <cellStyle name="40% - Accent4 7 3 9 2" xfId="12727"/>
    <cellStyle name="40% - Accent4 7 4" xfId="873"/>
    <cellStyle name="40% - Accent4 7 4 2" xfId="4987"/>
    <cellStyle name="40% - Accent4 7 4 2 2" xfId="12299"/>
    <cellStyle name="40% - Accent4 7 4 3" xfId="5408"/>
    <cellStyle name="40% - Accent4 7 4 3 2" xfId="12720"/>
    <cellStyle name="40% - Accent4 7 4 4" xfId="3684"/>
    <cellStyle name="40% - Accent4 7 4 4 2" xfId="10996"/>
    <cellStyle name="40% - Accent4 7 4 5" xfId="9510"/>
    <cellStyle name="40% - Accent4 7 5" xfId="1315"/>
    <cellStyle name="40% - Accent4 7 5 2" xfId="4988"/>
    <cellStyle name="40% - Accent4 7 5 2 2" xfId="12300"/>
    <cellStyle name="40% - Accent4 7 5 3" xfId="5407"/>
    <cellStyle name="40% - Accent4 7 5 3 2" xfId="12719"/>
    <cellStyle name="40% - Accent4 7 5 4" xfId="3693"/>
    <cellStyle name="40% - Accent4 7 5 4 2" xfId="11005"/>
    <cellStyle name="40% - Accent4 7 5 5" xfId="9708"/>
    <cellStyle name="40% - Accent4 7 6" xfId="2524"/>
    <cellStyle name="40% - Accent4 7 6 2" xfId="4989"/>
    <cellStyle name="40% - Accent4 7 6 2 2" xfId="12301"/>
    <cellStyle name="40% - Accent4 7 6 3" xfId="5406"/>
    <cellStyle name="40% - Accent4 7 6 3 2" xfId="12718"/>
    <cellStyle name="40% - Accent4 7 6 4" xfId="3694"/>
    <cellStyle name="40% - Accent4 7 6 4 2" xfId="11006"/>
    <cellStyle name="40% - Accent4 7 6 5" xfId="10219"/>
    <cellStyle name="40% - Accent4 7 7" xfId="2442"/>
    <cellStyle name="40% - Accent4 7 7 2" xfId="4990"/>
    <cellStyle name="40% - Accent4 7 7 2 2" xfId="12302"/>
    <cellStyle name="40% - Accent4 7 7 3" xfId="5405"/>
    <cellStyle name="40% - Accent4 7 7 3 2" xfId="12717"/>
    <cellStyle name="40% - Accent4 7 7 4" xfId="3695"/>
    <cellStyle name="40% - Accent4 7 7 4 2" xfId="11007"/>
    <cellStyle name="40% - Accent4 7 7 5" xfId="10147"/>
    <cellStyle name="40% - Accent4 7 8" xfId="2759"/>
    <cellStyle name="40% - Accent4 7 8 2" xfId="4991"/>
    <cellStyle name="40% - Accent4 7 8 2 2" xfId="12303"/>
    <cellStyle name="40% - Accent4 7 8 3" xfId="5404"/>
    <cellStyle name="40% - Accent4 7 8 3 2" xfId="12716"/>
    <cellStyle name="40% - Accent4 7 8 4" xfId="3717"/>
    <cellStyle name="40% - Accent4 7 8 4 2" xfId="11029"/>
    <cellStyle name="40% - Accent4 7 8 5" xfId="10441"/>
    <cellStyle name="40% - Accent4 7 9" xfId="3400"/>
    <cellStyle name="40% - Accent4 7 9 2" xfId="4992"/>
    <cellStyle name="40% - Accent4 7 9 2 2" xfId="12304"/>
    <cellStyle name="40% - Accent4 7 9 3" xfId="5403"/>
    <cellStyle name="40% - Accent4 7 9 3 2" xfId="12715"/>
    <cellStyle name="40% - Accent4 7 9 4" xfId="3718"/>
    <cellStyle name="40% - Accent4 7 9 4 2" xfId="11030"/>
    <cellStyle name="40% - Accent4 7 9 5" xfId="10785"/>
    <cellStyle name="40% - Accent4 8" xfId="518"/>
    <cellStyle name="40% - Accent4 8 10" xfId="3719"/>
    <cellStyle name="40% - Accent4 8 10 2" xfId="11031"/>
    <cellStyle name="40% - Accent4 8 11" xfId="9270"/>
    <cellStyle name="40% - Accent4 8 2" xfId="894"/>
    <cellStyle name="40% - Accent4 8 2 2" xfId="4994"/>
    <cellStyle name="40% - Accent4 8 2 2 2" xfId="12306"/>
    <cellStyle name="40% - Accent4 8 2 3" xfId="5401"/>
    <cellStyle name="40% - Accent4 8 2 3 2" xfId="12713"/>
    <cellStyle name="40% - Accent4 8 2 4" xfId="3720"/>
    <cellStyle name="40% - Accent4 8 2 4 2" xfId="11032"/>
    <cellStyle name="40% - Accent4 8 2 5" xfId="9530"/>
    <cellStyle name="40% - Accent4 8 3" xfId="1336"/>
    <cellStyle name="40% - Accent4 8 3 2" xfId="4995"/>
    <cellStyle name="40% - Accent4 8 3 2 2" xfId="12307"/>
    <cellStyle name="40% - Accent4 8 3 3" xfId="5400"/>
    <cellStyle name="40% - Accent4 8 3 3 2" xfId="12712"/>
    <cellStyle name="40% - Accent4 8 3 4" xfId="3725"/>
    <cellStyle name="40% - Accent4 8 3 4 2" xfId="11037"/>
    <cellStyle name="40% - Accent4 8 3 5" xfId="9726"/>
    <cellStyle name="40% - Accent4 8 4" xfId="2548"/>
    <cellStyle name="40% - Accent4 8 4 2" xfId="4996"/>
    <cellStyle name="40% - Accent4 8 4 2 2" xfId="12308"/>
    <cellStyle name="40% - Accent4 8 4 3" xfId="5399"/>
    <cellStyle name="40% - Accent4 8 4 3 2" xfId="12711"/>
    <cellStyle name="40% - Accent4 8 4 4" xfId="3726"/>
    <cellStyle name="40% - Accent4 8 4 4 2" xfId="11038"/>
    <cellStyle name="40% - Accent4 8 4 5" xfId="10243"/>
    <cellStyle name="40% - Accent4 8 5" xfId="2487"/>
    <cellStyle name="40% - Accent4 8 5 2" xfId="4997"/>
    <cellStyle name="40% - Accent4 8 5 2 2" xfId="12309"/>
    <cellStyle name="40% - Accent4 8 5 3" xfId="5398"/>
    <cellStyle name="40% - Accent4 8 5 3 2" xfId="12710"/>
    <cellStyle name="40% - Accent4 8 5 4" xfId="3727"/>
    <cellStyle name="40% - Accent4 8 5 4 2" xfId="11039"/>
    <cellStyle name="40% - Accent4 8 5 5" xfId="10185"/>
    <cellStyle name="40% - Accent4 8 6" xfId="2858"/>
    <cellStyle name="40% - Accent4 8 6 2" xfId="4998"/>
    <cellStyle name="40% - Accent4 8 6 2 2" xfId="12310"/>
    <cellStyle name="40% - Accent4 8 6 3" xfId="5397"/>
    <cellStyle name="40% - Accent4 8 6 3 2" xfId="12709"/>
    <cellStyle name="40% - Accent4 8 6 4" xfId="3728"/>
    <cellStyle name="40% - Accent4 8 6 4 2" xfId="11040"/>
    <cellStyle name="40% - Accent4 8 6 5" xfId="10532"/>
    <cellStyle name="40% - Accent4 8 7" xfId="3421"/>
    <cellStyle name="40% - Accent4 8 7 2" xfId="4999"/>
    <cellStyle name="40% - Accent4 8 7 2 2" xfId="12311"/>
    <cellStyle name="40% - Accent4 8 7 3" xfId="5396"/>
    <cellStyle name="40% - Accent4 8 7 3 2" xfId="12708"/>
    <cellStyle name="40% - Accent4 8 7 4" xfId="3750"/>
    <cellStyle name="40% - Accent4 8 7 4 2" xfId="11062"/>
    <cellStyle name="40% - Accent4 8 7 5" xfId="10803"/>
    <cellStyle name="40% - Accent4 8 8" xfId="4993"/>
    <cellStyle name="40% - Accent4 8 8 2" xfId="12305"/>
    <cellStyle name="40% - Accent4 8 9" xfId="5402"/>
    <cellStyle name="40% - Accent4 8 9 2" xfId="12714"/>
    <cellStyle name="40% - Accent4 9" xfId="548"/>
    <cellStyle name="40% - Accent4 9 10" xfId="3751"/>
    <cellStyle name="40% - Accent4 9 10 2" xfId="11063"/>
    <cellStyle name="40% - Accent4 9 11" xfId="9293"/>
    <cellStyle name="40% - Accent4 9 2" xfId="922"/>
    <cellStyle name="40% - Accent4 9 2 2" xfId="5001"/>
    <cellStyle name="40% - Accent4 9 2 2 2" xfId="12313"/>
    <cellStyle name="40% - Accent4 9 2 3" xfId="5394"/>
    <cellStyle name="40% - Accent4 9 2 3 2" xfId="12706"/>
    <cellStyle name="40% - Accent4 9 2 4" xfId="3752"/>
    <cellStyle name="40% - Accent4 9 2 4 2" xfId="11064"/>
    <cellStyle name="40% - Accent4 9 2 5" xfId="9555"/>
    <cellStyle name="40% - Accent4 9 3" xfId="1364"/>
    <cellStyle name="40% - Accent4 9 3 2" xfId="5002"/>
    <cellStyle name="40% - Accent4 9 3 2 2" xfId="12314"/>
    <cellStyle name="40% - Accent4 9 3 3" xfId="5393"/>
    <cellStyle name="40% - Accent4 9 3 3 2" xfId="12705"/>
    <cellStyle name="40% - Accent4 9 3 4" xfId="3753"/>
    <cellStyle name="40% - Accent4 9 3 4 2" xfId="11065"/>
    <cellStyle name="40% - Accent4 9 3 5" xfId="9749"/>
    <cellStyle name="40% - Accent4 9 4" xfId="2578"/>
    <cellStyle name="40% - Accent4 9 4 2" xfId="5003"/>
    <cellStyle name="40% - Accent4 9 4 2 2" xfId="12315"/>
    <cellStyle name="40% - Accent4 9 4 3" xfId="5392"/>
    <cellStyle name="40% - Accent4 9 4 3 2" xfId="12704"/>
    <cellStyle name="40% - Accent4 9 4 4" xfId="3754"/>
    <cellStyle name="40% - Accent4 9 4 4 2" xfId="11066"/>
    <cellStyle name="40% - Accent4 9 4 5" xfId="10273"/>
    <cellStyle name="40% - Accent4 9 5" xfId="2369"/>
    <cellStyle name="40% - Accent4 9 5 2" xfId="5004"/>
    <cellStyle name="40% - Accent4 9 5 2 2" xfId="12316"/>
    <cellStyle name="40% - Accent4 9 5 3" xfId="5391"/>
    <cellStyle name="40% - Accent4 9 5 3 2" xfId="12703"/>
    <cellStyle name="40% - Accent4 9 5 4" xfId="3814"/>
    <cellStyle name="40% - Accent4 9 5 4 2" xfId="11126"/>
    <cellStyle name="40% - Accent4 9 5 5" xfId="10086"/>
    <cellStyle name="40% - Accent4 9 6" xfId="2859"/>
    <cellStyle name="40% - Accent4 9 6 2" xfId="5005"/>
    <cellStyle name="40% - Accent4 9 6 2 2" xfId="12317"/>
    <cellStyle name="40% - Accent4 9 6 3" xfId="5390"/>
    <cellStyle name="40% - Accent4 9 6 3 2" xfId="12702"/>
    <cellStyle name="40% - Accent4 9 6 4" xfId="3815"/>
    <cellStyle name="40% - Accent4 9 6 4 2" xfId="11127"/>
    <cellStyle name="40% - Accent4 9 6 5" xfId="10533"/>
    <cellStyle name="40% - Accent4 9 7" xfId="3446"/>
    <cellStyle name="40% - Accent4 9 7 2" xfId="5006"/>
    <cellStyle name="40% - Accent4 9 7 2 2" xfId="12318"/>
    <cellStyle name="40% - Accent4 9 7 3" xfId="5389"/>
    <cellStyle name="40% - Accent4 9 7 3 2" xfId="12701"/>
    <cellStyle name="40% - Accent4 9 7 4" xfId="3816"/>
    <cellStyle name="40% - Accent4 9 7 4 2" xfId="11128"/>
    <cellStyle name="40% - Accent4 9 7 5" xfId="10826"/>
    <cellStyle name="40% - Accent4 9 8" xfId="5000"/>
    <cellStyle name="40% - Accent4 9 8 2" xfId="12312"/>
    <cellStyle name="40% - Accent4 9 9" xfId="5395"/>
    <cellStyle name="40% - Accent4 9 9 2" xfId="12707"/>
    <cellStyle name="40% - Accent5" xfId="27" builtinId="47" customBuiltin="1"/>
    <cellStyle name="40% - Accent5 10" xfId="665"/>
    <cellStyle name="40% - Accent5 10 10" xfId="3818"/>
    <cellStyle name="40% - Accent5 10 10 2" xfId="11130"/>
    <cellStyle name="40% - Accent5 10 11" xfId="9405"/>
    <cellStyle name="40% - Accent5 10 2" xfId="1035"/>
    <cellStyle name="40% - Accent5 10 2 2" xfId="5009"/>
    <cellStyle name="40% - Accent5 10 2 2 2" xfId="12321"/>
    <cellStyle name="40% - Accent5 10 2 3" xfId="5386"/>
    <cellStyle name="40% - Accent5 10 2 3 2" xfId="12698"/>
    <cellStyle name="40% - Accent5 10 2 4" xfId="3819"/>
    <cellStyle name="40% - Accent5 10 2 4 2" xfId="11131"/>
    <cellStyle name="40% - Accent5 10 2 5" xfId="9664"/>
    <cellStyle name="40% - Accent5 10 3" xfId="1483"/>
    <cellStyle name="40% - Accent5 10 3 2" xfId="5010"/>
    <cellStyle name="40% - Accent5 10 3 2 2" xfId="12322"/>
    <cellStyle name="40% - Accent5 10 3 3" xfId="5385"/>
    <cellStyle name="40% - Accent5 10 3 3 2" xfId="12697"/>
    <cellStyle name="40% - Accent5 10 3 4" xfId="3820"/>
    <cellStyle name="40% - Accent5 10 3 4 2" xfId="11132"/>
    <cellStyle name="40% - Accent5 10 3 5" xfId="9865"/>
    <cellStyle name="40% - Accent5 10 4" xfId="2699"/>
    <cellStyle name="40% - Accent5 10 4 2" xfId="5011"/>
    <cellStyle name="40% - Accent5 10 4 2 2" xfId="12323"/>
    <cellStyle name="40% - Accent5 10 4 3" xfId="5384"/>
    <cellStyle name="40% - Accent5 10 4 3 2" xfId="12696"/>
    <cellStyle name="40% - Accent5 10 4 4" xfId="3821"/>
    <cellStyle name="40% - Accent5 10 4 4 2" xfId="11133"/>
    <cellStyle name="40% - Accent5 10 4 5" xfId="10392"/>
    <cellStyle name="40% - Accent5 10 5" xfId="2922"/>
    <cellStyle name="40% - Accent5 10 5 2" xfId="5012"/>
    <cellStyle name="40% - Accent5 10 5 2 2" xfId="12324"/>
    <cellStyle name="40% - Accent5 10 5 3" xfId="5383"/>
    <cellStyle name="40% - Accent5 10 5 3 2" xfId="12695"/>
    <cellStyle name="40% - Accent5 10 5 4" xfId="3822"/>
    <cellStyle name="40% - Accent5 10 5 4 2" xfId="11134"/>
    <cellStyle name="40% - Accent5 10 5 5" xfId="10590"/>
    <cellStyle name="40% - Accent5 10 6" xfId="3036"/>
    <cellStyle name="40% - Accent5 10 6 2" xfId="5013"/>
    <cellStyle name="40% - Accent5 10 6 2 2" xfId="12325"/>
    <cellStyle name="40% - Accent5 10 6 3" xfId="5382"/>
    <cellStyle name="40% - Accent5 10 6 3 2" xfId="12694"/>
    <cellStyle name="40% - Accent5 10 6 4" xfId="3831"/>
    <cellStyle name="40% - Accent5 10 6 4 2" xfId="11143"/>
    <cellStyle name="40% - Accent5 10 6 5" xfId="10682"/>
    <cellStyle name="40% - Accent5 10 7" xfId="3566"/>
    <cellStyle name="40% - Accent5 10 7 2" xfId="5014"/>
    <cellStyle name="40% - Accent5 10 7 2 2" xfId="12326"/>
    <cellStyle name="40% - Accent5 10 7 3" xfId="5381"/>
    <cellStyle name="40% - Accent5 10 7 3 2" xfId="12693"/>
    <cellStyle name="40% - Accent5 10 7 4" xfId="3832"/>
    <cellStyle name="40% - Accent5 10 7 4 2" xfId="11144"/>
    <cellStyle name="40% - Accent5 10 7 5" xfId="10942"/>
    <cellStyle name="40% - Accent5 10 8" xfId="5008"/>
    <cellStyle name="40% - Accent5 10 8 2" xfId="12320"/>
    <cellStyle name="40% - Accent5 10 9" xfId="5387"/>
    <cellStyle name="40% - Accent5 10 9 2" xfId="12699"/>
    <cellStyle name="40% - Accent5 11" xfId="675"/>
    <cellStyle name="40% - Accent5 11 10" xfId="3833"/>
    <cellStyle name="40% - Accent5 11 10 2" xfId="11145"/>
    <cellStyle name="40% - Accent5 11 11" xfId="9415"/>
    <cellStyle name="40% - Accent5 11 2" xfId="1045"/>
    <cellStyle name="40% - Accent5 11 2 2" xfId="5016"/>
    <cellStyle name="40% - Accent5 11 2 2 2" xfId="12328"/>
    <cellStyle name="40% - Accent5 11 2 3" xfId="5379"/>
    <cellStyle name="40% - Accent5 11 2 3 2" xfId="12691"/>
    <cellStyle name="40% - Accent5 11 2 4" xfId="3855"/>
    <cellStyle name="40% - Accent5 11 2 4 2" xfId="11167"/>
    <cellStyle name="40% - Accent5 11 2 5" xfId="9674"/>
    <cellStyle name="40% - Accent5 11 3" xfId="1493"/>
    <cellStyle name="40% - Accent5 11 3 2" xfId="5017"/>
    <cellStyle name="40% - Accent5 11 3 2 2" xfId="12329"/>
    <cellStyle name="40% - Accent5 11 3 3" xfId="5378"/>
    <cellStyle name="40% - Accent5 11 3 3 2" xfId="12690"/>
    <cellStyle name="40% - Accent5 11 3 4" xfId="3856"/>
    <cellStyle name="40% - Accent5 11 3 4 2" xfId="11168"/>
    <cellStyle name="40% - Accent5 11 3 5" xfId="9875"/>
    <cellStyle name="40% - Accent5 11 4" xfId="2709"/>
    <cellStyle name="40% - Accent5 11 4 2" xfId="5018"/>
    <cellStyle name="40% - Accent5 11 4 2 2" xfId="12330"/>
    <cellStyle name="40% - Accent5 11 4 3" xfId="5377"/>
    <cellStyle name="40% - Accent5 11 4 3 2" xfId="12689"/>
    <cellStyle name="40% - Accent5 11 4 4" xfId="3857"/>
    <cellStyle name="40% - Accent5 11 4 4 2" xfId="11169"/>
    <cellStyle name="40% - Accent5 11 4 5" xfId="10402"/>
    <cellStyle name="40% - Accent5 11 5" xfId="2932"/>
    <cellStyle name="40% - Accent5 11 5 2" xfId="5019"/>
    <cellStyle name="40% - Accent5 11 5 2 2" xfId="12331"/>
    <cellStyle name="40% - Accent5 11 5 3" xfId="5376"/>
    <cellStyle name="40% - Accent5 11 5 3 2" xfId="12688"/>
    <cellStyle name="40% - Accent5 11 5 4" xfId="3858"/>
    <cellStyle name="40% - Accent5 11 5 4 2" xfId="11170"/>
    <cellStyle name="40% - Accent5 11 5 5" xfId="10600"/>
    <cellStyle name="40% - Accent5 11 6" xfId="3046"/>
    <cellStyle name="40% - Accent5 11 6 2" xfId="5020"/>
    <cellStyle name="40% - Accent5 11 6 2 2" xfId="12332"/>
    <cellStyle name="40% - Accent5 11 6 3" xfId="5375"/>
    <cellStyle name="40% - Accent5 11 6 3 2" xfId="12687"/>
    <cellStyle name="40% - Accent5 11 6 4" xfId="3863"/>
    <cellStyle name="40% - Accent5 11 6 4 2" xfId="11175"/>
    <cellStyle name="40% - Accent5 11 6 5" xfId="10692"/>
    <cellStyle name="40% - Accent5 11 7" xfId="3576"/>
    <cellStyle name="40% - Accent5 11 7 2" xfId="5021"/>
    <cellStyle name="40% - Accent5 11 7 2 2" xfId="12333"/>
    <cellStyle name="40% - Accent5 11 7 3" xfId="5374"/>
    <cellStyle name="40% - Accent5 11 7 3 2" xfId="12686"/>
    <cellStyle name="40% - Accent5 11 7 4" xfId="3864"/>
    <cellStyle name="40% - Accent5 11 7 4 2" xfId="11176"/>
    <cellStyle name="40% - Accent5 11 7 5" xfId="10952"/>
    <cellStyle name="40% - Accent5 11 8" xfId="5015"/>
    <cellStyle name="40% - Accent5 11 8 2" xfId="12327"/>
    <cellStyle name="40% - Accent5 11 9" xfId="5380"/>
    <cellStyle name="40% - Accent5 11 9 2" xfId="12692"/>
    <cellStyle name="40% - Accent5 12" xfId="683"/>
    <cellStyle name="40% - Accent5 12 10" xfId="3865"/>
    <cellStyle name="40% - Accent5 12 10 2" xfId="11177"/>
    <cellStyle name="40% - Accent5 12 11" xfId="9423"/>
    <cellStyle name="40% - Accent5 12 2" xfId="1053"/>
    <cellStyle name="40% - Accent5 12 2 2" xfId="5023"/>
    <cellStyle name="40% - Accent5 12 2 2 2" xfId="12335"/>
    <cellStyle name="40% - Accent5 12 2 3" xfId="5372"/>
    <cellStyle name="40% - Accent5 12 2 3 2" xfId="12684"/>
    <cellStyle name="40% - Accent5 12 2 4" xfId="3866"/>
    <cellStyle name="40% - Accent5 12 2 4 2" xfId="11178"/>
    <cellStyle name="40% - Accent5 12 2 5" xfId="9682"/>
    <cellStyle name="40% - Accent5 12 3" xfId="1501"/>
    <cellStyle name="40% - Accent5 12 3 2" xfId="5024"/>
    <cellStyle name="40% - Accent5 12 3 2 2" xfId="12336"/>
    <cellStyle name="40% - Accent5 12 3 3" xfId="5371"/>
    <cellStyle name="40% - Accent5 12 3 3 2" xfId="12683"/>
    <cellStyle name="40% - Accent5 12 3 4" xfId="3888"/>
    <cellStyle name="40% - Accent5 12 3 4 2" xfId="11200"/>
    <cellStyle name="40% - Accent5 12 3 5" xfId="9883"/>
    <cellStyle name="40% - Accent5 12 4" xfId="2717"/>
    <cellStyle name="40% - Accent5 12 4 2" xfId="5025"/>
    <cellStyle name="40% - Accent5 12 4 2 2" xfId="12337"/>
    <cellStyle name="40% - Accent5 12 4 3" xfId="5370"/>
    <cellStyle name="40% - Accent5 12 4 3 2" xfId="12682"/>
    <cellStyle name="40% - Accent5 12 4 4" xfId="3889"/>
    <cellStyle name="40% - Accent5 12 4 4 2" xfId="11201"/>
    <cellStyle name="40% - Accent5 12 4 5" xfId="10410"/>
    <cellStyle name="40% - Accent5 12 5" xfId="2940"/>
    <cellStyle name="40% - Accent5 12 5 2" xfId="5026"/>
    <cellStyle name="40% - Accent5 12 5 2 2" xfId="12338"/>
    <cellStyle name="40% - Accent5 12 5 3" xfId="5369"/>
    <cellStyle name="40% - Accent5 12 5 3 2" xfId="12681"/>
    <cellStyle name="40% - Accent5 12 5 4" xfId="3890"/>
    <cellStyle name="40% - Accent5 12 5 4 2" xfId="11202"/>
    <cellStyle name="40% - Accent5 12 5 5" xfId="10608"/>
    <cellStyle name="40% - Accent5 12 6" xfId="3054"/>
    <cellStyle name="40% - Accent5 12 6 2" xfId="5027"/>
    <cellStyle name="40% - Accent5 12 6 2 2" xfId="12339"/>
    <cellStyle name="40% - Accent5 12 6 3" xfId="5368"/>
    <cellStyle name="40% - Accent5 12 6 3 2" xfId="12680"/>
    <cellStyle name="40% - Accent5 12 6 4" xfId="3891"/>
    <cellStyle name="40% - Accent5 12 6 4 2" xfId="11203"/>
    <cellStyle name="40% - Accent5 12 6 5" xfId="10700"/>
    <cellStyle name="40% - Accent5 12 7" xfId="3584"/>
    <cellStyle name="40% - Accent5 12 7 2" xfId="5028"/>
    <cellStyle name="40% - Accent5 12 7 2 2" xfId="12340"/>
    <cellStyle name="40% - Accent5 12 7 3" xfId="5367"/>
    <cellStyle name="40% - Accent5 12 7 3 2" xfId="12679"/>
    <cellStyle name="40% - Accent5 12 7 4" xfId="3892"/>
    <cellStyle name="40% - Accent5 12 7 4 2" xfId="11204"/>
    <cellStyle name="40% - Accent5 12 7 5" xfId="10960"/>
    <cellStyle name="40% - Accent5 12 8" xfId="5022"/>
    <cellStyle name="40% - Accent5 12 8 2" xfId="12334"/>
    <cellStyle name="40% - Accent5 12 9" xfId="5373"/>
    <cellStyle name="40% - Accent5 12 9 2" xfId="12685"/>
    <cellStyle name="40% - Accent5 13" xfId="707"/>
    <cellStyle name="40% - Accent5 13 2" xfId="5029"/>
    <cellStyle name="40% - Accent5 13 2 2" xfId="12341"/>
    <cellStyle name="40% - Accent5 13 3" xfId="5366"/>
    <cellStyle name="40% - Accent5 13 3 2" xfId="12678"/>
    <cellStyle name="40% - Accent5 13 4" xfId="3952"/>
    <cellStyle name="40% - Accent5 13 4 2" xfId="11264"/>
    <cellStyle name="40% - Accent5 13 5" xfId="9441"/>
    <cellStyle name="40% - Accent5 14" xfId="826"/>
    <cellStyle name="40% - Accent5 14 2" xfId="5030"/>
    <cellStyle name="40% - Accent5 14 2 2" xfId="12342"/>
    <cellStyle name="40% - Accent5 14 3" xfId="5365"/>
    <cellStyle name="40% - Accent5 14 3 2" xfId="12677"/>
    <cellStyle name="40% - Accent5 14 4" xfId="3953"/>
    <cellStyle name="40% - Accent5 14 4 2" xfId="11265"/>
    <cellStyle name="40% - Accent5 14 5" xfId="9480"/>
    <cellStyle name="40% - Accent5 15" xfId="759"/>
    <cellStyle name="40% - Accent5 16" xfId="1573"/>
    <cellStyle name="40% - Accent5 17" xfId="1539"/>
    <cellStyle name="40% - Accent5 18" xfId="1291"/>
    <cellStyle name="40% - Accent5 19" xfId="1594"/>
    <cellStyle name="40% - Accent5 2" xfId="326"/>
    <cellStyle name="40% - Accent5 2 2" xfId="1767"/>
    <cellStyle name="40% - Accent5 2 3" xfId="1768"/>
    <cellStyle name="40% - Accent5 20" xfId="1635"/>
    <cellStyle name="40% - Accent5 21" xfId="1765"/>
    <cellStyle name="40% - Accent5 21 2" xfId="5040"/>
    <cellStyle name="40% - Accent5 21 2 2" xfId="12352"/>
    <cellStyle name="40% - Accent5 21 3" xfId="5355"/>
    <cellStyle name="40% - Accent5 21 3 2" xfId="12667"/>
    <cellStyle name="40% - Accent5 21 4" xfId="3962"/>
    <cellStyle name="40% - Accent5 21 4 2" xfId="11274"/>
    <cellStyle name="40% - Accent5 21 5" xfId="9908"/>
    <cellStyle name="40% - Accent5 22" xfId="1792"/>
    <cellStyle name="40% - Accent5 22 2" xfId="5041"/>
    <cellStyle name="40% - Accent5 22 2 2" xfId="12353"/>
    <cellStyle name="40% - Accent5 22 3" xfId="5354"/>
    <cellStyle name="40% - Accent5 22 3 2" xfId="12666"/>
    <cellStyle name="40% - Accent5 22 4" xfId="3984"/>
    <cellStyle name="40% - Accent5 22 4 2" xfId="11296"/>
    <cellStyle name="40% - Accent5 22 5" xfId="9913"/>
    <cellStyle name="40% - Accent5 23" xfId="2103"/>
    <cellStyle name="40% - Accent5 23 2" xfId="5042"/>
    <cellStyle name="40% - Accent5 23 2 2" xfId="12354"/>
    <cellStyle name="40% - Accent5 23 3" xfId="5353"/>
    <cellStyle name="40% - Accent5 23 3 2" xfId="12665"/>
    <cellStyle name="40% - Accent5 23 4" xfId="3985"/>
    <cellStyle name="40% - Accent5 23 4 2" xfId="11297"/>
    <cellStyle name="40% - Accent5 23 5" xfId="9951"/>
    <cellStyle name="40% - Accent5 24" xfId="1902"/>
    <cellStyle name="40% - Accent5 24 2" xfId="5043"/>
    <cellStyle name="40% - Accent5 24 2 2" xfId="12355"/>
    <cellStyle name="40% - Accent5 24 3" xfId="5352"/>
    <cellStyle name="40% - Accent5 24 3 2" xfId="12664"/>
    <cellStyle name="40% - Accent5 24 4" xfId="3986"/>
    <cellStyle name="40% - Accent5 24 4 2" xfId="11298"/>
    <cellStyle name="40% - Accent5 24 5" xfId="9926"/>
    <cellStyle name="40% - Accent5 25" xfId="2314"/>
    <cellStyle name="40% - Accent5 25 2" xfId="5044"/>
    <cellStyle name="40% - Accent5 25 2 2" xfId="12356"/>
    <cellStyle name="40% - Accent5 25 3" xfId="5351"/>
    <cellStyle name="40% - Accent5 25 3 2" xfId="12663"/>
    <cellStyle name="40% - Accent5 25 4" xfId="3987"/>
    <cellStyle name="40% - Accent5 25 4 2" xfId="11299"/>
    <cellStyle name="40% - Accent5 25 5" xfId="10034"/>
    <cellStyle name="40% - Accent5 26" xfId="2814"/>
    <cellStyle name="40% - Accent5 26 2" xfId="5045"/>
    <cellStyle name="40% - Accent5 26 2 2" xfId="12357"/>
    <cellStyle name="40% - Accent5 26 3" xfId="5350"/>
    <cellStyle name="40% - Accent5 26 3 2" xfId="12662"/>
    <cellStyle name="40% - Accent5 26 4" xfId="3992"/>
    <cellStyle name="40% - Accent5 26 4 2" xfId="11304"/>
    <cellStyle name="40% - Accent5 26 5" xfId="10494"/>
    <cellStyle name="40% - Accent5 27" xfId="2975"/>
    <cellStyle name="40% - Accent5 27 2" xfId="5046"/>
    <cellStyle name="40% - Accent5 27 2 2" xfId="12358"/>
    <cellStyle name="40% - Accent5 27 3" xfId="5349"/>
    <cellStyle name="40% - Accent5 27 3 2" xfId="12661"/>
    <cellStyle name="40% - Accent5 27 4" xfId="3993"/>
    <cellStyle name="40% - Accent5 27 4 2" xfId="11305"/>
    <cellStyle name="40% - Accent5 27 5" xfId="10632"/>
    <cellStyle name="40% - Accent5 28" xfId="3322"/>
    <cellStyle name="40% - Accent5 28 2" xfId="5047"/>
    <cellStyle name="40% - Accent5 28 2 2" xfId="12359"/>
    <cellStyle name="40% - Accent5 28 3" xfId="5348"/>
    <cellStyle name="40% - Accent5 28 3 2" xfId="12660"/>
    <cellStyle name="40% - Accent5 28 4" xfId="3994"/>
    <cellStyle name="40% - Accent5 28 4 2" xfId="11306"/>
    <cellStyle name="40% - Accent5 28 5" xfId="10740"/>
    <cellStyle name="40% - Accent5 29" xfId="5007"/>
    <cellStyle name="40% - Accent5 29 2" xfId="12319"/>
    <cellStyle name="40% - Accent5 3" xfId="327"/>
    <cellStyle name="40% - Accent5 3 2" xfId="1770"/>
    <cellStyle name="40% - Accent5 3 3" xfId="1771"/>
    <cellStyle name="40% - Accent5 30" xfId="5388"/>
    <cellStyle name="40% - Accent5 30 2" xfId="12700"/>
    <cellStyle name="40% - Accent5 31" xfId="3817"/>
    <cellStyle name="40% - Accent5 31 2" xfId="11129"/>
    <cellStyle name="40% - Accent5 32" xfId="9171"/>
    <cellStyle name="40% - Accent5 4" xfId="411"/>
    <cellStyle name="40% - Accent5 4 10" xfId="2429"/>
    <cellStyle name="40% - Accent5 4 10 2" xfId="5052"/>
    <cellStyle name="40% - Accent5 4 10 2 2" xfId="12364"/>
    <cellStyle name="40% - Accent5 4 10 3" xfId="5343"/>
    <cellStyle name="40% - Accent5 4 10 3 2" xfId="12655"/>
    <cellStyle name="40% - Accent5 4 10 4" xfId="4017"/>
    <cellStyle name="40% - Accent5 4 10 4 2" xfId="11329"/>
    <cellStyle name="40% - Accent5 4 10 5" xfId="10137"/>
    <cellStyle name="40% - Accent5 4 11" xfId="2512"/>
    <cellStyle name="40% - Accent5 4 11 2" xfId="5053"/>
    <cellStyle name="40% - Accent5 4 11 2 2" xfId="12365"/>
    <cellStyle name="40% - Accent5 4 11 3" xfId="5342"/>
    <cellStyle name="40% - Accent5 4 11 3 2" xfId="12654"/>
    <cellStyle name="40% - Accent5 4 11 4" xfId="4018"/>
    <cellStyle name="40% - Accent5 4 11 4 2" xfId="11330"/>
    <cellStyle name="40% - Accent5 4 11 5" xfId="10209"/>
    <cellStyle name="40% - Accent5 4 12" xfId="2804"/>
    <cellStyle name="40% - Accent5 4 12 2" xfId="5054"/>
    <cellStyle name="40% - Accent5 4 12 2 2" xfId="12366"/>
    <cellStyle name="40% - Accent5 4 12 3" xfId="5341"/>
    <cellStyle name="40% - Accent5 4 12 3 2" xfId="12653"/>
    <cellStyle name="40% - Accent5 4 12 4" xfId="4078"/>
    <cellStyle name="40% - Accent5 4 12 4 2" xfId="11390"/>
    <cellStyle name="40% - Accent5 4 12 5" xfId="10484"/>
    <cellStyle name="40% - Accent5 4 13" xfId="3362"/>
    <cellStyle name="40% - Accent5 4 13 2" xfId="5055"/>
    <cellStyle name="40% - Accent5 4 13 2 2" xfId="12367"/>
    <cellStyle name="40% - Accent5 4 13 3" xfId="5340"/>
    <cellStyle name="40% - Accent5 4 13 3 2" xfId="12652"/>
    <cellStyle name="40% - Accent5 4 13 4" xfId="4079"/>
    <cellStyle name="40% - Accent5 4 13 4 2" xfId="11391"/>
    <cellStyle name="40% - Accent5 4 13 5" xfId="10756"/>
    <cellStyle name="40% - Accent5 4 14" xfId="5051"/>
    <cellStyle name="40% - Accent5 4 14 2" xfId="12363"/>
    <cellStyle name="40% - Accent5 4 15" xfId="5344"/>
    <cellStyle name="40% - Accent5 4 15 2" xfId="12656"/>
    <cellStyle name="40% - Accent5 4 16" xfId="4016"/>
    <cellStyle name="40% - Accent5 4 16 2" xfId="11328"/>
    <cellStyle name="40% - Accent5 4 17" xfId="9224"/>
    <cellStyle name="40% - Accent5 4 2" xfId="566"/>
    <cellStyle name="40% - Accent5 4 2 10" xfId="2784"/>
    <cellStyle name="40% - Accent5 4 2 10 2" xfId="5057"/>
    <cellStyle name="40% - Accent5 4 2 10 2 2" xfId="12369"/>
    <cellStyle name="40% - Accent5 4 2 10 3" xfId="5338"/>
    <cellStyle name="40% - Accent5 4 2 10 3 2" xfId="12650"/>
    <cellStyle name="40% - Accent5 4 2 10 4" xfId="4081"/>
    <cellStyle name="40% - Accent5 4 2 10 4 2" xfId="11393"/>
    <cellStyle name="40% - Accent5 4 2 10 5" xfId="10465"/>
    <cellStyle name="40% - Accent5 4 2 11" xfId="3464"/>
    <cellStyle name="40% - Accent5 4 2 11 2" xfId="5058"/>
    <cellStyle name="40% - Accent5 4 2 11 2 2" xfId="12370"/>
    <cellStyle name="40% - Accent5 4 2 11 3" xfId="5337"/>
    <cellStyle name="40% - Accent5 4 2 11 3 2" xfId="12649"/>
    <cellStyle name="40% - Accent5 4 2 11 4" xfId="4082"/>
    <cellStyle name="40% - Accent5 4 2 11 4 2" xfId="11394"/>
    <cellStyle name="40% - Accent5 4 2 11 5" xfId="10842"/>
    <cellStyle name="40% - Accent5 4 2 12" xfId="5056"/>
    <cellStyle name="40% - Accent5 4 2 12 2" xfId="12368"/>
    <cellStyle name="40% - Accent5 4 2 13" xfId="5339"/>
    <cellStyle name="40% - Accent5 4 2 13 2" xfId="12651"/>
    <cellStyle name="40% - Accent5 4 2 14" xfId="4080"/>
    <cellStyle name="40% - Accent5 4 2 14 2" xfId="11392"/>
    <cellStyle name="40% - Accent5 4 2 15" xfId="9309"/>
    <cellStyle name="40% - Accent5 4 2 2" xfId="939"/>
    <cellStyle name="40% - Accent5 4 2 2 2" xfId="5059"/>
    <cellStyle name="40% - Accent5 4 2 2 2 2" xfId="12371"/>
    <cellStyle name="40% - Accent5 4 2 2 3" xfId="5336"/>
    <cellStyle name="40% - Accent5 4 2 2 3 2" xfId="12648"/>
    <cellStyle name="40% - Accent5 4 2 2 4" xfId="4083"/>
    <cellStyle name="40% - Accent5 4 2 2 4 2" xfId="11395"/>
    <cellStyle name="40% - Accent5 4 2 2 5" xfId="9571"/>
    <cellStyle name="40% - Accent5 4 2 3" xfId="1382"/>
    <cellStyle name="40% - Accent5 4 2 3 2" xfId="5060"/>
    <cellStyle name="40% - Accent5 4 2 3 2 2" xfId="12372"/>
    <cellStyle name="40% - Accent5 4 2 3 3" xfId="5335"/>
    <cellStyle name="40% - Accent5 4 2 3 3 2" xfId="12647"/>
    <cellStyle name="40% - Accent5 4 2 3 4" xfId="4084"/>
    <cellStyle name="40% - Accent5 4 2 3 4 2" xfId="11396"/>
    <cellStyle name="40% - Accent5 4 2 3 5" xfId="9765"/>
    <cellStyle name="40% - Accent5 4 2 4" xfId="1773"/>
    <cellStyle name="40% - Accent5 4 2 4 2" xfId="5061"/>
    <cellStyle name="40% - Accent5 4 2 4 2 2" xfId="12373"/>
    <cellStyle name="40% - Accent5 4 2 4 3" xfId="5334"/>
    <cellStyle name="40% - Accent5 4 2 4 3 2" xfId="12646"/>
    <cellStyle name="40% - Accent5 4 2 4 4" xfId="4085"/>
    <cellStyle name="40% - Accent5 4 2 4 4 2" xfId="11397"/>
    <cellStyle name="40% - Accent5 4 2 4 5" xfId="9910"/>
    <cellStyle name="40% - Accent5 4 2 5" xfId="1766"/>
    <cellStyle name="40% - Accent5 4 2 5 2" xfId="5062"/>
    <cellStyle name="40% - Accent5 4 2 5 2 2" xfId="12374"/>
    <cellStyle name="40% - Accent5 4 2 5 3" xfId="5333"/>
    <cellStyle name="40% - Accent5 4 2 5 3 2" xfId="12645"/>
    <cellStyle name="40% - Accent5 4 2 5 4" xfId="4086"/>
    <cellStyle name="40% - Accent5 4 2 5 4 2" xfId="11398"/>
    <cellStyle name="40% - Accent5 4 2 5 5" xfId="9909"/>
    <cellStyle name="40% - Accent5 4 2 6" xfId="2099"/>
    <cellStyle name="40% - Accent5 4 2 6 2" xfId="5063"/>
    <cellStyle name="40% - Accent5 4 2 6 2 2" xfId="12375"/>
    <cellStyle name="40% - Accent5 4 2 6 3" xfId="5332"/>
    <cellStyle name="40% - Accent5 4 2 6 3 2" xfId="12644"/>
    <cellStyle name="40% - Accent5 4 2 6 4" xfId="4095"/>
    <cellStyle name="40% - Accent5 4 2 6 4 2" xfId="11407"/>
    <cellStyle name="40% - Accent5 4 2 6 5" xfId="9950"/>
    <cellStyle name="40% - Accent5 4 2 7" xfId="1861"/>
    <cellStyle name="40% - Accent5 4 2 7 2" xfId="5064"/>
    <cellStyle name="40% - Accent5 4 2 7 2 2" xfId="12376"/>
    <cellStyle name="40% - Accent5 4 2 7 3" xfId="5331"/>
    <cellStyle name="40% - Accent5 4 2 7 3 2" xfId="12643"/>
    <cellStyle name="40% - Accent5 4 2 7 4" xfId="4096"/>
    <cellStyle name="40% - Accent5 4 2 7 4 2" xfId="11408"/>
    <cellStyle name="40% - Accent5 4 2 7 5" xfId="9921"/>
    <cellStyle name="40% - Accent5 4 2 8" xfId="2596"/>
    <cellStyle name="40% - Accent5 4 2 8 2" xfId="5065"/>
    <cellStyle name="40% - Accent5 4 2 8 2 2" xfId="12377"/>
    <cellStyle name="40% - Accent5 4 2 8 3" xfId="5330"/>
    <cellStyle name="40% - Accent5 4 2 8 3 2" xfId="12642"/>
    <cellStyle name="40% - Accent5 4 2 8 4" xfId="4097"/>
    <cellStyle name="40% - Accent5 4 2 8 4 2" xfId="11409"/>
    <cellStyle name="40% - Accent5 4 2 8 5" xfId="10290"/>
    <cellStyle name="40% - Accent5 4 2 9" xfId="2494"/>
    <cellStyle name="40% - Accent5 4 2 9 2" xfId="5066"/>
    <cellStyle name="40% - Accent5 4 2 9 2 2" xfId="12378"/>
    <cellStyle name="40% - Accent5 4 2 9 3" xfId="5329"/>
    <cellStyle name="40% - Accent5 4 2 9 3 2" xfId="12641"/>
    <cellStyle name="40% - Accent5 4 2 9 4" xfId="4119"/>
    <cellStyle name="40% - Accent5 4 2 9 4 2" xfId="11431"/>
    <cellStyle name="40% - Accent5 4 2 9 5" xfId="10192"/>
    <cellStyle name="40% - Accent5 4 3" xfId="535"/>
    <cellStyle name="40% - Accent5 4 3 10" xfId="2763"/>
    <cellStyle name="40% - Accent5 4 3 10 2" xfId="5068"/>
    <cellStyle name="40% - Accent5 4 3 10 2 2" xfId="12380"/>
    <cellStyle name="40% - Accent5 4 3 10 3" xfId="5327"/>
    <cellStyle name="40% - Accent5 4 3 10 3 2" xfId="12639"/>
    <cellStyle name="40% - Accent5 4 3 10 4" xfId="4121"/>
    <cellStyle name="40% - Accent5 4 3 10 4 2" xfId="11433"/>
    <cellStyle name="40% - Accent5 4 3 10 5" xfId="10445"/>
    <cellStyle name="40% - Accent5 4 3 11" xfId="3437"/>
    <cellStyle name="40% - Accent5 4 3 11 2" xfId="5069"/>
    <cellStyle name="40% - Accent5 4 3 11 2 2" xfId="12381"/>
    <cellStyle name="40% - Accent5 4 3 11 3" xfId="5326"/>
    <cellStyle name="40% - Accent5 4 3 11 3 2" xfId="12638"/>
    <cellStyle name="40% - Accent5 4 3 11 4" xfId="4122"/>
    <cellStyle name="40% - Accent5 4 3 11 4 2" xfId="11434"/>
    <cellStyle name="40% - Accent5 4 3 11 5" xfId="10818"/>
    <cellStyle name="40% - Accent5 4 3 12" xfId="5067"/>
    <cellStyle name="40% - Accent5 4 3 12 2" xfId="12379"/>
    <cellStyle name="40% - Accent5 4 3 13" xfId="5328"/>
    <cellStyle name="40% - Accent5 4 3 13 2" xfId="12640"/>
    <cellStyle name="40% - Accent5 4 3 14" xfId="4120"/>
    <cellStyle name="40% - Accent5 4 3 14 2" xfId="11432"/>
    <cellStyle name="40% - Accent5 4 3 15" xfId="9285"/>
    <cellStyle name="40% - Accent5 4 3 2" xfId="911"/>
    <cellStyle name="40% - Accent5 4 3 2 2" xfId="5070"/>
    <cellStyle name="40% - Accent5 4 3 2 2 2" xfId="12382"/>
    <cellStyle name="40% - Accent5 4 3 2 3" xfId="5325"/>
    <cellStyle name="40% - Accent5 4 3 2 3 2" xfId="12637"/>
    <cellStyle name="40% - Accent5 4 3 2 4" xfId="4127"/>
    <cellStyle name="40% - Accent5 4 3 2 4 2" xfId="11439"/>
    <cellStyle name="40% - Accent5 4 3 2 5" xfId="9546"/>
    <cellStyle name="40% - Accent5 4 3 3" xfId="1352"/>
    <cellStyle name="40% - Accent5 4 3 3 2" xfId="5071"/>
    <cellStyle name="40% - Accent5 4 3 3 2 2" xfId="12383"/>
    <cellStyle name="40% - Accent5 4 3 3 3" xfId="5324"/>
    <cellStyle name="40% - Accent5 4 3 3 3 2" xfId="12636"/>
    <cellStyle name="40% - Accent5 4 3 3 4" xfId="4128"/>
    <cellStyle name="40% - Accent5 4 3 3 4 2" xfId="11440"/>
    <cellStyle name="40% - Accent5 4 3 3 5" xfId="9741"/>
    <cellStyle name="40% - Accent5 4 3 4" xfId="1774"/>
    <cellStyle name="40% - Accent5 4 3 5" xfId="1758"/>
    <cellStyle name="40% - Accent5 4 3 6" xfId="2098"/>
    <cellStyle name="40% - Accent5 4 3 7" xfId="1858"/>
    <cellStyle name="40% - Accent5 4 3 8" xfId="2565"/>
    <cellStyle name="40% - Accent5 4 3 8 2" xfId="5076"/>
    <cellStyle name="40% - Accent5 4 3 8 2 2" xfId="12388"/>
    <cellStyle name="40% - Accent5 4 3 8 3" xfId="5319"/>
    <cellStyle name="40% - Accent5 4 3 8 3 2" xfId="12631"/>
    <cellStyle name="40% - Accent5 4 3 8 4" xfId="4150"/>
    <cellStyle name="40% - Accent5 4 3 8 4 2" xfId="11462"/>
    <cellStyle name="40% - Accent5 4 3 8 5" xfId="10260"/>
    <cellStyle name="40% - Accent5 4 3 9" xfId="2375"/>
    <cellStyle name="40% - Accent5 4 3 9 2" xfId="5077"/>
    <cellStyle name="40% - Accent5 4 3 9 2 2" xfId="12389"/>
    <cellStyle name="40% - Accent5 4 3 9 3" xfId="5318"/>
    <cellStyle name="40% - Accent5 4 3 9 3 2" xfId="12630"/>
    <cellStyle name="40% - Accent5 4 3 9 4" xfId="4151"/>
    <cellStyle name="40% - Accent5 4 3 9 4 2" xfId="11463"/>
    <cellStyle name="40% - Accent5 4 3 9 5" xfId="10092"/>
    <cellStyle name="40% - Accent5 4 4" xfId="791"/>
    <cellStyle name="40% - Accent5 4 4 2" xfId="5078"/>
    <cellStyle name="40% - Accent5 4 4 2 2" xfId="12390"/>
    <cellStyle name="40% - Accent5 4 4 3" xfId="5317"/>
    <cellStyle name="40% - Accent5 4 4 3 2" xfId="12629"/>
    <cellStyle name="40% - Accent5 4 4 4" xfId="4152"/>
    <cellStyle name="40% - Accent5 4 4 4 2" xfId="11464"/>
    <cellStyle name="40% - Accent5 4 4 5" xfId="9468"/>
    <cellStyle name="40% - Accent5 4 5" xfId="729"/>
    <cellStyle name="40% - Accent5 4 5 2" xfId="5079"/>
    <cellStyle name="40% - Accent5 4 5 2 2" xfId="12391"/>
    <cellStyle name="40% - Accent5 4 5 3" xfId="5316"/>
    <cellStyle name="40% - Accent5 4 5 3 2" xfId="12628"/>
    <cellStyle name="40% - Accent5 4 5 4" xfId="4212"/>
    <cellStyle name="40% - Accent5 4 5 4 2" xfId="11524"/>
    <cellStyle name="40% - Accent5 4 5 5" xfId="9449"/>
    <cellStyle name="40% - Accent5 4 6" xfId="1772"/>
    <cellStyle name="40% - Accent5 4 7" xfId="1769"/>
    <cellStyle name="40% - Accent5 4 8" xfId="2100"/>
    <cellStyle name="40% - Accent5 4 9" xfId="1864"/>
    <cellStyle name="40% - Accent5 5" xfId="448"/>
    <cellStyle name="40% - Accent5 5 10" xfId="2479"/>
    <cellStyle name="40% - Accent5 5 10 2" xfId="5085"/>
    <cellStyle name="40% - Accent5 5 10 2 2" xfId="12397"/>
    <cellStyle name="40% - Accent5 5 10 3" xfId="5310"/>
    <cellStyle name="40% - Accent5 5 10 3 2" xfId="12622"/>
    <cellStyle name="40% - Accent5 5 10 4" xfId="4214"/>
    <cellStyle name="40% - Accent5 5 10 4 2" xfId="11526"/>
    <cellStyle name="40% - Accent5 5 10 5" xfId="10177"/>
    <cellStyle name="40% - Accent5 5 11" xfId="2798"/>
    <cellStyle name="40% - Accent5 5 11 2" xfId="5086"/>
    <cellStyle name="40% - Accent5 5 11 2 2" xfId="12398"/>
    <cellStyle name="40% - Accent5 5 11 3" xfId="5309"/>
    <cellStyle name="40% - Accent5 5 11 3 2" xfId="12621"/>
    <cellStyle name="40% - Accent5 5 11 4" xfId="4215"/>
    <cellStyle name="40% - Accent5 5 11 4 2" xfId="11527"/>
    <cellStyle name="40% - Accent5 5 11 5" xfId="10478"/>
    <cellStyle name="40% - Accent5 5 12" xfId="2971"/>
    <cellStyle name="40% - Accent5 5 12 2" xfId="5087"/>
    <cellStyle name="40% - Accent5 5 12 2 2" xfId="12399"/>
    <cellStyle name="40% - Accent5 5 12 3" xfId="5308"/>
    <cellStyle name="40% - Accent5 5 12 3 2" xfId="12620"/>
    <cellStyle name="40% - Accent5 5 12 4" xfId="4216"/>
    <cellStyle name="40% - Accent5 5 12 4 2" xfId="11528"/>
    <cellStyle name="40% - Accent5 5 12 5" xfId="10628"/>
    <cellStyle name="40% - Accent5 5 13" xfId="3384"/>
    <cellStyle name="40% - Accent5 5 13 2" xfId="5088"/>
    <cellStyle name="40% - Accent5 5 13 2 2" xfId="12400"/>
    <cellStyle name="40% - Accent5 5 13 3" xfId="5307"/>
    <cellStyle name="40% - Accent5 5 13 3 2" xfId="12619"/>
    <cellStyle name="40% - Accent5 5 13 4" xfId="4225"/>
    <cellStyle name="40% - Accent5 5 13 4 2" xfId="11537"/>
    <cellStyle name="40% - Accent5 5 13 5" xfId="10771"/>
    <cellStyle name="40% - Accent5 5 14" xfId="5084"/>
    <cellStyle name="40% - Accent5 5 14 2" xfId="12396"/>
    <cellStyle name="40% - Accent5 5 15" xfId="5311"/>
    <cellStyle name="40% - Accent5 5 15 2" xfId="12623"/>
    <cellStyle name="40% - Accent5 5 16" xfId="4213"/>
    <cellStyle name="40% - Accent5 5 16 2" xfId="11525"/>
    <cellStyle name="40% - Accent5 5 17" xfId="9239"/>
    <cellStyle name="40% - Accent5 5 2" xfId="585"/>
    <cellStyle name="40% - Accent5 5 2 10" xfId="4226"/>
    <cellStyle name="40% - Accent5 5 2 10 2" xfId="11538"/>
    <cellStyle name="40% - Accent5 5 2 11" xfId="9327"/>
    <cellStyle name="40% - Accent5 5 2 2" xfId="958"/>
    <cellStyle name="40% - Accent5 5 2 2 2" xfId="5090"/>
    <cellStyle name="40% - Accent5 5 2 2 2 2" xfId="12402"/>
    <cellStyle name="40% - Accent5 5 2 2 3" xfId="5305"/>
    <cellStyle name="40% - Accent5 5 2 2 3 2" xfId="12617"/>
    <cellStyle name="40% - Accent5 5 2 2 4" xfId="4227"/>
    <cellStyle name="40% - Accent5 5 2 2 4 2" xfId="11539"/>
    <cellStyle name="40% - Accent5 5 2 2 5" xfId="9589"/>
    <cellStyle name="40% - Accent5 5 2 3" xfId="1403"/>
    <cellStyle name="40% - Accent5 5 2 3 2" xfId="5091"/>
    <cellStyle name="40% - Accent5 5 2 3 2 2" xfId="12403"/>
    <cellStyle name="40% - Accent5 5 2 3 3" xfId="5304"/>
    <cellStyle name="40% - Accent5 5 2 3 3 2" xfId="12616"/>
    <cellStyle name="40% - Accent5 5 2 3 4" xfId="4249"/>
    <cellStyle name="40% - Accent5 5 2 3 4 2" xfId="11561"/>
    <cellStyle name="40% - Accent5 5 2 3 5" xfId="9785"/>
    <cellStyle name="40% - Accent5 5 2 4" xfId="2617"/>
    <cellStyle name="40% - Accent5 5 2 4 2" xfId="5092"/>
    <cellStyle name="40% - Accent5 5 2 4 2 2" xfId="12404"/>
    <cellStyle name="40% - Accent5 5 2 4 3" xfId="5303"/>
    <cellStyle name="40% - Accent5 5 2 4 3 2" xfId="12615"/>
    <cellStyle name="40% - Accent5 5 2 4 4" xfId="4250"/>
    <cellStyle name="40% - Accent5 5 2 4 4 2" xfId="11562"/>
    <cellStyle name="40% - Accent5 5 2 4 5" xfId="10310"/>
    <cellStyle name="40% - Accent5 5 2 5" xfId="2350"/>
    <cellStyle name="40% - Accent5 5 2 5 2" xfId="5093"/>
    <cellStyle name="40% - Accent5 5 2 5 2 2" xfId="12405"/>
    <cellStyle name="40% - Accent5 5 2 5 3" xfId="5302"/>
    <cellStyle name="40% - Accent5 5 2 5 3 2" xfId="12614"/>
    <cellStyle name="40% - Accent5 5 2 5 4" xfId="4251"/>
    <cellStyle name="40% - Accent5 5 2 5 4 2" xfId="11563"/>
    <cellStyle name="40% - Accent5 5 2 5 5" xfId="10069"/>
    <cellStyle name="40% - Accent5 5 2 6" xfId="2780"/>
    <cellStyle name="40% - Accent5 5 2 6 2" xfId="5094"/>
    <cellStyle name="40% - Accent5 5 2 6 2 2" xfId="12406"/>
    <cellStyle name="40% - Accent5 5 2 6 3" xfId="5301"/>
    <cellStyle name="40% - Accent5 5 2 6 3 2" xfId="12613"/>
    <cellStyle name="40% - Accent5 5 2 6 4" xfId="4252"/>
    <cellStyle name="40% - Accent5 5 2 6 4 2" xfId="11564"/>
    <cellStyle name="40% - Accent5 5 2 6 5" xfId="10461"/>
    <cellStyle name="40% - Accent5 5 2 7" xfId="3484"/>
    <cellStyle name="40% - Accent5 5 2 7 2" xfId="5095"/>
    <cellStyle name="40% - Accent5 5 2 7 2 2" xfId="12407"/>
    <cellStyle name="40% - Accent5 5 2 7 3" xfId="5300"/>
    <cellStyle name="40% - Accent5 5 2 7 3 2" xfId="12612"/>
    <cellStyle name="40% - Accent5 5 2 7 4" xfId="4257"/>
    <cellStyle name="40% - Accent5 5 2 7 4 2" xfId="11569"/>
    <cellStyle name="40% - Accent5 5 2 7 5" xfId="10862"/>
    <cellStyle name="40% - Accent5 5 2 8" xfId="5089"/>
    <cellStyle name="40% - Accent5 5 2 8 2" xfId="12401"/>
    <cellStyle name="40% - Accent5 5 2 9" xfId="5306"/>
    <cellStyle name="40% - Accent5 5 2 9 2" xfId="12618"/>
    <cellStyle name="40% - Accent5 5 3" xfId="622"/>
    <cellStyle name="40% - Accent5 5 3 10" xfId="4258"/>
    <cellStyle name="40% - Accent5 5 3 10 2" xfId="11570"/>
    <cellStyle name="40% - Accent5 5 3 11" xfId="9362"/>
    <cellStyle name="40% - Accent5 5 3 2" xfId="995"/>
    <cellStyle name="40% - Accent5 5 3 2 2" xfId="5097"/>
    <cellStyle name="40% - Accent5 5 3 2 2 2" xfId="12409"/>
    <cellStyle name="40% - Accent5 5 3 2 3" xfId="5298"/>
    <cellStyle name="40% - Accent5 5 3 2 3 2" xfId="12610"/>
    <cellStyle name="40% - Accent5 5 3 2 4" xfId="4259"/>
    <cellStyle name="40% - Accent5 5 3 2 4 2" xfId="11571"/>
    <cellStyle name="40% - Accent5 5 3 2 5" xfId="9624"/>
    <cellStyle name="40% - Accent5 5 3 3" xfId="1440"/>
    <cellStyle name="40% - Accent5 5 3 3 2" xfId="5098"/>
    <cellStyle name="40% - Accent5 5 3 3 2 2" xfId="12410"/>
    <cellStyle name="40% - Accent5 5 3 3 3" xfId="5297"/>
    <cellStyle name="40% - Accent5 5 3 3 3 2" xfId="12609"/>
    <cellStyle name="40% - Accent5 5 3 3 4" xfId="4260"/>
    <cellStyle name="40% - Accent5 5 3 3 4 2" xfId="11572"/>
    <cellStyle name="40% - Accent5 5 3 3 5" xfId="9822"/>
    <cellStyle name="40% - Accent5 5 3 4" xfId="2656"/>
    <cellStyle name="40% - Accent5 5 3 4 2" xfId="5099"/>
    <cellStyle name="40% - Accent5 5 3 4 2 2" xfId="12411"/>
    <cellStyle name="40% - Accent5 5 3 4 3" xfId="5296"/>
    <cellStyle name="40% - Accent5 5 3 4 3 2" xfId="12608"/>
    <cellStyle name="40% - Accent5 5 3 4 4" xfId="4282"/>
    <cellStyle name="40% - Accent5 5 3 4 4 2" xfId="11594"/>
    <cellStyle name="40% - Accent5 5 3 4 5" xfId="10349"/>
    <cellStyle name="40% - Accent5 5 3 5" xfId="2326"/>
    <cellStyle name="40% - Accent5 5 3 5 2" xfId="5100"/>
    <cellStyle name="40% - Accent5 5 3 5 2 2" xfId="12412"/>
    <cellStyle name="40% - Accent5 5 3 5 3" xfId="5295"/>
    <cellStyle name="40% - Accent5 5 3 5 3 2" xfId="12607"/>
    <cellStyle name="40% - Accent5 5 3 5 4" xfId="4283"/>
    <cellStyle name="40% - Accent5 5 3 5 4 2" xfId="11595"/>
    <cellStyle name="40% - Accent5 5 3 5 5" xfId="10045"/>
    <cellStyle name="40% - Accent5 5 3 6" xfId="2760"/>
    <cellStyle name="40% - Accent5 5 3 6 2" xfId="5101"/>
    <cellStyle name="40% - Accent5 5 3 6 2 2" xfId="12413"/>
    <cellStyle name="40% - Accent5 5 3 6 3" xfId="5294"/>
    <cellStyle name="40% - Accent5 5 3 6 3 2" xfId="12606"/>
    <cellStyle name="40% - Accent5 5 3 6 4" xfId="4284"/>
    <cellStyle name="40% - Accent5 5 3 6 4 2" xfId="11596"/>
    <cellStyle name="40% - Accent5 5 3 6 5" xfId="10442"/>
    <cellStyle name="40% - Accent5 5 3 7" xfId="3523"/>
    <cellStyle name="40% - Accent5 5 3 7 2" xfId="5102"/>
    <cellStyle name="40% - Accent5 5 3 7 2 2" xfId="12414"/>
    <cellStyle name="40% - Accent5 5 3 7 3" xfId="5293"/>
    <cellStyle name="40% - Accent5 5 3 7 3 2" xfId="12605"/>
    <cellStyle name="40% - Accent5 5 3 7 4" xfId="4285"/>
    <cellStyle name="40% - Accent5 5 3 7 4 2" xfId="11597"/>
    <cellStyle name="40% - Accent5 5 3 7 5" xfId="10899"/>
    <cellStyle name="40% - Accent5 5 3 8" xfId="5096"/>
    <cellStyle name="40% - Accent5 5 3 8 2" xfId="12408"/>
    <cellStyle name="40% - Accent5 5 3 9" xfId="5299"/>
    <cellStyle name="40% - Accent5 5 3 9 2" xfId="12611"/>
    <cellStyle name="40% - Accent5 5 4" xfId="837"/>
    <cellStyle name="40% - Accent5 5 4 2" xfId="5103"/>
    <cellStyle name="40% - Accent5 5 4 2 2" xfId="12415"/>
    <cellStyle name="40% - Accent5 5 4 3" xfId="5292"/>
    <cellStyle name="40% - Accent5 5 4 3 2" xfId="12604"/>
    <cellStyle name="40% - Accent5 5 4 4" xfId="4286"/>
    <cellStyle name="40% - Accent5 5 4 4 2" xfId="11598"/>
    <cellStyle name="40% - Accent5 5 4 5" xfId="9490"/>
    <cellStyle name="40% - Accent5 5 5" xfId="1282"/>
    <cellStyle name="40% - Accent5 5 5 2" xfId="5104"/>
    <cellStyle name="40% - Accent5 5 5 2 2" xfId="12416"/>
    <cellStyle name="40% - Accent5 5 5 3" xfId="5291"/>
    <cellStyle name="40% - Accent5 5 5 3 2" xfId="12603"/>
    <cellStyle name="40% - Accent5 5 5 4" xfId="4346"/>
    <cellStyle name="40% - Accent5 5 5 4 2" xfId="11658"/>
    <cellStyle name="40% - Accent5 5 5 5" xfId="9694"/>
    <cellStyle name="40% - Accent5 5 6" xfId="1775"/>
    <cellStyle name="40% - Accent5 5 7" xfId="1755"/>
    <cellStyle name="40% - Accent5 5 8" xfId="2097"/>
    <cellStyle name="40% - Accent5 5 9" xfId="1855"/>
    <cellStyle name="40% - Accent5 6" xfId="471"/>
    <cellStyle name="40% - Accent5 7" xfId="497"/>
    <cellStyle name="40% - Accent5 7 10" xfId="5110"/>
    <cellStyle name="40% - Accent5 7 10 2" xfId="12422"/>
    <cellStyle name="40% - Accent5 7 11" xfId="5285"/>
    <cellStyle name="40% - Accent5 7 11 2" xfId="12597"/>
    <cellStyle name="40% - Accent5 7 12" xfId="4528"/>
    <cellStyle name="40% - Accent5 7 12 2" xfId="11840"/>
    <cellStyle name="40% - Accent5 7 13" xfId="9255"/>
    <cellStyle name="40% - Accent5 7 2" xfId="606"/>
    <cellStyle name="40% - Accent5 7 2 10" xfId="4529"/>
    <cellStyle name="40% - Accent5 7 2 10 2" xfId="11841"/>
    <cellStyle name="40% - Accent5 7 2 11" xfId="9348"/>
    <cellStyle name="40% - Accent5 7 2 2" xfId="979"/>
    <cellStyle name="40% - Accent5 7 2 2 2" xfId="5112"/>
    <cellStyle name="40% - Accent5 7 2 2 2 2" xfId="12424"/>
    <cellStyle name="40% - Accent5 7 2 2 3" xfId="5283"/>
    <cellStyle name="40% - Accent5 7 2 2 3 2" xfId="12595"/>
    <cellStyle name="40% - Accent5 7 2 2 4" xfId="4530"/>
    <cellStyle name="40% - Accent5 7 2 2 4 2" xfId="11842"/>
    <cellStyle name="40% - Accent5 7 2 2 5" xfId="9610"/>
    <cellStyle name="40% - Accent5 7 2 3" xfId="1426"/>
    <cellStyle name="40% - Accent5 7 2 3 2" xfId="5113"/>
    <cellStyle name="40% - Accent5 7 2 3 2 2" xfId="12425"/>
    <cellStyle name="40% - Accent5 7 2 3 3" xfId="5247"/>
    <cellStyle name="40% - Accent5 7 2 3 3 2" xfId="12559"/>
    <cellStyle name="40% - Accent5 7 2 3 4" xfId="4531"/>
    <cellStyle name="40% - Accent5 7 2 3 4 2" xfId="11843"/>
    <cellStyle name="40% - Accent5 7 2 3 5" xfId="9808"/>
    <cellStyle name="40% - Accent5 7 2 4" xfId="2640"/>
    <cellStyle name="40% - Accent5 7 2 4 2" xfId="5114"/>
    <cellStyle name="40% - Accent5 7 2 4 2 2" xfId="12426"/>
    <cellStyle name="40% - Accent5 7 2 4 3" xfId="5246"/>
    <cellStyle name="40% - Accent5 7 2 4 3 2" xfId="12558"/>
    <cellStyle name="40% - Accent5 7 2 4 4" xfId="4666"/>
    <cellStyle name="40% - Accent5 7 2 4 4 2" xfId="11978"/>
    <cellStyle name="40% - Accent5 7 2 4 5" xfId="10333"/>
    <cellStyle name="40% - Accent5 7 2 5" xfId="2506"/>
    <cellStyle name="40% - Accent5 7 2 5 2" xfId="5115"/>
    <cellStyle name="40% - Accent5 7 2 5 2 2" xfId="12427"/>
    <cellStyle name="40% - Accent5 7 2 5 3" xfId="5245"/>
    <cellStyle name="40% - Accent5 7 2 5 3 2" xfId="12557"/>
    <cellStyle name="40% - Accent5 7 2 5 4" xfId="4667"/>
    <cellStyle name="40% - Accent5 7 2 5 4 2" xfId="11979"/>
    <cellStyle name="40% - Accent5 7 2 5 5" xfId="10203"/>
    <cellStyle name="40% - Accent5 7 2 6" xfId="2852"/>
    <cellStyle name="40% - Accent5 7 2 6 2" xfId="5116"/>
    <cellStyle name="40% - Accent5 7 2 6 2 2" xfId="12428"/>
    <cellStyle name="40% - Accent5 7 2 6 3" xfId="5244"/>
    <cellStyle name="40% - Accent5 7 2 6 3 2" xfId="12556"/>
    <cellStyle name="40% - Accent5 7 2 6 4" xfId="4668"/>
    <cellStyle name="40% - Accent5 7 2 6 4 2" xfId="11980"/>
    <cellStyle name="40% - Accent5 7 2 6 5" xfId="10526"/>
    <cellStyle name="40% - Accent5 7 2 7" xfId="3507"/>
    <cellStyle name="40% - Accent5 7 2 7 2" xfId="5117"/>
    <cellStyle name="40% - Accent5 7 2 7 2 2" xfId="12429"/>
    <cellStyle name="40% - Accent5 7 2 7 3" xfId="5243"/>
    <cellStyle name="40% - Accent5 7 2 7 3 2" xfId="12555"/>
    <cellStyle name="40% - Accent5 7 2 7 4" xfId="4669"/>
    <cellStyle name="40% - Accent5 7 2 7 4 2" xfId="11981"/>
    <cellStyle name="40% - Accent5 7 2 7 5" xfId="10885"/>
    <cellStyle name="40% - Accent5 7 2 8" xfId="5111"/>
    <cellStyle name="40% - Accent5 7 2 8 2" xfId="12423"/>
    <cellStyle name="40% - Accent5 7 2 9" xfId="5284"/>
    <cellStyle name="40% - Accent5 7 2 9 2" xfId="12596"/>
    <cellStyle name="40% - Accent5 7 3" xfId="638"/>
    <cellStyle name="40% - Accent5 7 3 10" xfId="4695"/>
    <cellStyle name="40% - Accent5 7 3 10 2" xfId="12007"/>
    <cellStyle name="40% - Accent5 7 3 11" xfId="9378"/>
    <cellStyle name="40% - Accent5 7 3 2" xfId="1011"/>
    <cellStyle name="40% - Accent5 7 3 2 2" xfId="5119"/>
    <cellStyle name="40% - Accent5 7 3 2 2 2" xfId="12431"/>
    <cellStyle name="40% - Accent5 7 3 2 3" xfId="5220"/>
    <cellStyle name="40% - Accent5 7 3 2 3 2" xfId="12532"/>
    <cellStyle name="40% - Accent5 7 3 2 4" xfId="4755"/>
    <cellStyle name="40% - Accent5 7 3 2 4 2" xfId="12067"/>
    <cellStyle name="40% - Accent5 7 3 2 5" xfId="9640"/>
    <cellStyle name="40% - Accent5 7 3 3" xfId="1456"/>
    <cellStyle name="40% - Accent5 7 3 3 2" xfId="5120"/>
    <cellStyle name="40% - Accent5 7 3 3 2 2" xfId="12432"/>
    <cellStyle name="40% - Accent5 7 3 3 3" xfId="5219"/>
    <cellStyle name="40% - Accent5 7 3 3 3 2" xfId="12531"/>
    <cellStyle name="40% - Accent5 7 3 3 4" xfId="4756"/>
    <cellStyle name="40% - Accent5 7 3 3 4 2" xfId="12068"/>
    <cellStyle name="40% - Accent5 7 3 3 5" xfId="9838"/>
    <cellStyle name="40% - Accent5 7 3 4" xfId="2672"/>
    <cellStyle name="40% - Accent5 7 3 4 2" xfId="5121"/>
    <cellStyle name="40% - Accent5 7 3 4 2 2" xfId="12433"/>
    <cellStyle name="40% - Accent5 7 3 4 3" xfId="5218"/>
    <cellStyle name="40% - Accent5 7 3 4 3 2" xfId="12530"/>
    <cellStyle name="40% - Accent5 7 3 4 4" xfId="4757"/>
    <cellStyle name="40% - Accent5 7 3 4 4 2" xfId="12069"/>
    <cellStyle name="40% - Accent5 7 3 4 5" xfId="10365"/>
    <cellStyle name="40% - Accent5 7 3 5" xfId="2895"/>
    <cellStyle name="40% - Accent5 7 3 5 2" xfId="5122"/>
    <cellStyle name="40% - Accent5 7 3 5 2 2" xfId="12434"/>
    <cellStyle name="40% - Accent5 7 3 5 3" xfId="5213"/>
    <cellStyle name="40% - Accent5 7 3 5 3 2" xfId="12525"/>
    <cellStyle name="40% - Accent5 7 3 5 4" xfId="4833"/>
    <cellStyle name="40% - Accent5 7 3 5 4 2" xfId="12145"/>
    <cellStyle name="40% - Accent5 7 3 5 5" xfId="10563"/>
    <cellStyle name="40% - Accent5 7 3 6" xfId="3009"/>
    <cellStyle name="40% - Accent5 7 3 6 2" xfId="5123"/>
    <cellStyle name="40% - Accent5 7 3 6 2 2" xfId="12435"/>
    <cellStyle name="40% - Accent5 7 3 6 3" xfId="5212"/>
    <cellStyle name="40% - Accent5 7 3 6 3 2" xfId="12524"/>
    <cellStyle name="40% - Accent5 7 3 6 4" xfId="4893"/>
    <cellStyle name="40% - Accent5 7 3 6 4 2" xfId="12205"/>
    <cellStyle name="40% - Accent5 7 3 6 5" xfId="10655"/>
    <cellStyle name="40% - Accent5 7 3 7" xfId="3539"/>
    <cellStyle name="40% - Accent5 7 3 7 2" xfId="5124"/>
    <cellStyle name="40% - Accent5 7 3 7 2 2" xfId="12436"/>
    <cellStyle name="40% - Accent5 7 3 7 3" xfId="5211"/>
    <cellStyle name="40% - Accent5 7 3 7 3 2" xfId="12523"/>
    <cellStyle name="40% - Accent5 7 3 7 4" xfId="4894"/>
    <cellStyle name="40% - Accent5 7 3 7 4 2" xfId="12206"/>
    <cellStyle name="40% - Accent5 7 3 7 5" xfId="10915"/>
    <cellStyle name="40% - Accent5 7 3 8" xfId="5118"/>
    <cellStyle name="40% - Accent5 7 3 8 2" xfId="12430"/>
    <cellStyle name="40% - Accent5 7 3 9" xfId="5221"/>
    <cellStyle name="40% - Accent5 7 3 9 2" xfId="12533"/>
    <cellStyle name="40% - Accent5 7 4" xfId="875"/>
    <cellStyle name="40% - Accent5 7 4 2" xfId="5125"/>
    <cellStyle name="40% - Accent5 7 4 2 2" xfId="12437"/>
    <cellStyle name="40% - Accent5 7 4 3" xfId="5210"/>
    <cellStyle name="40% - Accent5 7 4 3 2" xfId="12522"/>
    <cellStyle name="40% - Accent5 7 4 4" xfId="4911"/>
    <cellStyle name="40% - Accent5 7 4 4 2" xfId="12223"/>
    <cellStyle name="40% - Accent5 7 4 5" xfId="9512"/>
    <cellStyle name="40% - Accent5 7 5" xfId="1317"/>
    <cellStyle name="40% - Accent5 7 5 2" xfId="5126"/>
    <cellStyle name="40% - Accent5 7 5 2 2" xfId="12438"/>
    <cellStyle name="40% - Accent5 7 5 3" xfId="5188"/>
    <cellStyle name="40% - Accent5 7 5 3 2" xfId="12500"/>
    <cellStyle name="40% - Accent5 7 5 4" xfId="4912"/>
    <cellStyle name="40% - Accent5 7 5 4 2" xfId="12224"/>
    <cellStyle name="40% - Accent5 7 5 5" xfId="9710"/>
    <cellStyle name="40% - Accent5 7 6" xfId="2526"/>
    <cellStyle name="40% - Accent5 7 6 2" xfId="5127"/>
    <cellStyle name="40% - Accent5 7 6 2 2" xfId="12439"/>
    <cellStyle name="40% - Accent5 7 6 3" xfId="5187"/>
    <cellStyle name="40% - Accent5 7 6 3 2" xfId="12499"/>
    <cellStyle name="40% - Accent5 7 6 4" xfId="4934"/>
    <cellStyle name="40% - Accent5 7 6 4 2" xfId="12246"/>
    <cellStyle name="40% - Accent5 7 6 5" xfId="10221"/>
    <cellStyle name="40% - Accent5 7 7" xfId="2444"/>
    <cellStyle name="40% - Accent5 7 7 2" xfId="5128"/>
    <cellStyle name="40% - Accent5 7 7 2 2" xfId="12440"/>
    <cellStyle name="40% - Accent5 7 7 3" xfId="5186"/>
    <cellStyle name="40% - Accent5 7 7 3 2" xfId="12498"/>
    <cellStyle name="40% - Accent5 7 7 4" xfId="4935"/>
    <cellStyle name="40% - Accent5 7 7 4 2" xfId="12247"/>
    <cellStyle name="40% - Accent5 7 7 5" xfId="10149"/>
    <cellStyle name="40% - Accent5 7 8" xfId="2824"/>
    <cellStyle name="40% - Accent5 7 8 2" xfId="5129"/>
    <cellStyle name="40% - Accent5 7 8 2 2" xfId="12441"/>
    <cellStyle name="40% - Accent5 7 8 3" xfId="5177"/>
    <cellStyle name="40% - Accent5 7 8 3 2" xfId="12489"/>
    <cellStyle name="40% - Accent5 7 8 4" xfId="4936"/>
    <cellStyle name="40% - Accent5 7 8 4 2" xfId="12248"/>
    <cellStyle name="40% - Accent5 7 8 5" xfId="10501"/>
    <cellStyle name="40% - Accent5 7 9" xfId="3402"/>
    <cellStyle name="40% - Accent5 7 9 2" xfId="5130"/>
    <cellStyle name="40% - Accent5 7 9 2 2" xfId="12442"/>
    <cellStyle name="40% - Accent5 7 9 3" xfId="5176"/>
    <cellStyle name="40% - Accent5 7 9 3 2" xfId="12488"/>
    <cellStyle name="40% - Accent5 7 9 4" xfId="4937"/>
    <cellStyle name="40% - Accent5 7 9 4 2" xfId="12249"/>
    <cellStyle name="40% - Accent5 7 9 5" xfId="10787"/>
    <cellStyle name="40% - Accent5 8" xfId="519"/>
    <cellStyle name="40% - Accent5 8 10" xfId="4942"/>
    <cellStyle name="40% - Accent5 8 10 2" xfId="12254"/>
    <cellStyle name="40% - Accent5 8 11" xfId="9271"/>
    <cellStyle name="40% - Accent5 8 2" xfId="895"/>
    <cellStyle name="40% - Accent5 8 2 2" xfId="5132"/>
    <cellStyle name="40% - Accent5 8 2 2 2" xfId="12444"/>
    <cellStyle name="40% - Accent5 8 2 3" xfId="5174"/>
    <cellStyle name="40% - Accent5 8 2 3 2" xfId="12486"/>
    <cellStyle name="40% - Accent5 8 2 4" xfId="4943"/>
    <cellStyle name="40% - Accent5 8 2 4 2" xfId="12255"/>
    <cellStyle name="40% - Accent5 8 2 5" xfId="9531"/>
    <cellStyle name="40% - Accent5 8 3" xfId="1337"/>
    <cellStyle name="40% - Accent5 8 3 2" xfId="5133"/>
    <cellStyle name="40% - Accent5 8 3 2 2" xfId="12445"/>
    <cellStyle name="40% - Accent5 8 3 3" xfId="5173"/>
    <cellStyle name="40% - Accent5 8 3 3 2" xfId="12485"/>
    <cellStyle name="40% - Accent5 8 3 4" xfId="4944"/>
    <cellStyle name="40% - Accent5 8 3 4 2" xfId="12256"/>
    <cellStyle name="40% - Accent5 8 3 5" xfId="9727"/>
    <cellStyle name="40% - Accent5 8 4" xfId="2549"/>
    <cellStyle name="40% - Accent5 8 4 2" xfId="5134"/>
    <cellStyle name="40% - Accent5 8 4 2 2" xfId="12446"/>
    <cellStyle name="40% - Accent5 8 4 3" xfId="5172"/>
    <cellStyle name="40% - Accent5 8 4 3 2" xfId="12484"/>
    <cellStyle name="40% - Accent5 8 4 4" xfId="5286"/>
    <cellStyle name="40% - Accent5 8 4 4 2" xfId="12598"/>
    <cellStyle name="40% - Accent5 8 4 5" xfId="10244"/>
    <cellStyle name="40% - Accent5 8 5" xfId="2383"/>
    <cellStyle name="40% - Accent5 8 5 2" xfId="5135"/>
    <cellStyle name="40% - Accent5 8 5 2 2" xfId="12447"/>
    <cellStyle name="40% - Accent5 8 5 3" xfId="5171"/>
    <cellStyle name="40% - Accent5 8 5 3 2" xfId="12483"/>
    <cellStyle name="40% - Accent5 8 5 4" xfId="5287"/>
    <cellStyle name="40% - Accent5 8 5 4 2" xfId="12599"/>
    <cellStyle name="40% - Accent5 8 5 5" xfId="10100"/>
    <cellStyle name="40% - Accent5 8 6" xfId="2795"/>
    <cellStyle name="40% - Accent5 8 6 2" xfId="5136"/>
    <cellStyle name="40% - Accent5 8 6 2 2" xfId="12448"/>
    <cellStyle name="40% - Accent5 8 6 3" xfId="5170"/>
    <cellStyle name="40% - Accent5 8 6 3 2" xfId="12482"/>
    <cellStyle name="40% - Accent5 8 6 4" xfId="5288"/>
    <cellStyle name="40% - Accent5 8 6 4 2" xfId="12600"/>
    <cellStyle name="40% - Accent5 8 6 5" xfId="10475"/>
    <cellStyle name="40% - Accent5 8 7" xfId="3422"/>
    <cellStyle name="40% - Accent5 8 7 2" xfId="5137"/>
    <cellStyle name="40% - Accent5 8 7 2 2" xfId="12449"/>
    <cellStyle name="40% - Accent5 8 7 3" xfId="5169"/>
    <cellStyle name="40% - Accent5 8 7 3 2" xfId="12481"/>
    <cellStyle name="40% - Accent5 8 7 4" xfId="5289"/>
    <cellStyle name="40% - Accent5 8 7 4 2" xfId="12601"/>
    <cellStyle name="40% - Accent5 8 7 5" xfId="10804"/>
    <cellStyle name="40% - Accent5 8 8" xfId="5131"/>
    <cellStyle name="40% - Accent5 8 8 2" xfId="12443"/>
    <cellStyle name="40% - Accent5 8 9" xfId="5175"/>
    <cellStyle name="40% - Accent5 8 9 2" xfId="12487"/>
    <cellStyle name="40% - Accent5 9" xfId="529"/>
    <cellStyle name="40% - Accent5 9 10" xfId="5290"/>
    <cellStyle name="40% - Accent5 9 10 2" xfId="12602"/>
    <cellStyle name="40% - Accent5 9 11" xfId="9279"/>
    <cellStyle name="40% - Accent5 9 2" xfId="905"/>
    <cellStyle name="40% - Accent5 9 2 2" xfId="5139"/>
    <cellStyle name="40% - Accent5 9 2 2 2" xfId="12451"/>
    <cellStyle name="40% - Accent5 9 2 3" xfId="5108"/>
    <cellStyle name="40% - Accent5 9 2 3 2" xfId="12420"/>
    <cellStyle name="40% - Accent5 9 2 4" xfId="5312"/>
    <cellStyle name="40% - Accent5 9 2 4 2" xfId="12624"/>
    <cellStyle name="40% - Accent5 9 2 5" xfId="9540"/>
    <cellStyle name="40% - Accent5 9 3" xfId="1346"/>
    <cellStyle name="40% - Accent5 9 3 2" xfId="5140"/>
    <cellStyle name="40% - Accent5 9 3 2 2" xfId="12452"/>
    <cellStyle name="40% - Accent5 9 3 3" xfId="5107"/>
    <cellStyle name="40% - Accent5 9 3 3 2" xfId="12419"/>
    <cellStyle name="40% - Accent5 9 3 4" xfId="5313"/>
    <cellStyle name="40% - Accent5 9 3 4 2" xfId="12625"/>
    <cellStyle name="40% - Accent5 9 3 5" xfId="9735"/>
    <cellStyle name="40% - Accent5 9 4" xfId="2559"/>
    <cellStyle name="40% - Accent5 9 4 2" xfId="5141"/>
    <cellStyle name="40% - Accent5 9 4 2 2" xfId="12453"/>
    <cellStyle name="40% - Accent5 9 4 3" xfId="5106"/>
    <cellStyle name="40% - Accent5 9 4 3 2" xfId="12418"/>
    <cellStyle name="40% - Accent5 9 4 4" xfId="5314"/>
    <cellStyle name="40% - Accent5 9 4 4 2" xfId="12626"/>
    <cellStyle name="40% - Accent5 9 4 5" xfId="10254"/>
    <cellStyle name="40% - Accent5 9 5" xfId="2282"/>
    <cellStyle name="40% - Accent5 9 5 2" xfId="5142"/>
    <cellStyle name="40% - Accent5 9 5 2 2" xfId="12454"/>
    <cellStyle name="40% - Accent5 9 5 3" xfId="5105"/>
    <cellStyle name="40% - Accent5 9 5 3 2" xfId="12417"/>
    <cellStyle name="40% - Accent5 9 5 4" xfId="5315"/>
    <cellStyle name="40% - Accent5 9 5 4 2" xfId="12627"/>
    <cellStyle name="40% - Accent5 9 5 5" xfId="10002"/>
    <cellStyle name="40% - Accent5 9 6" xfId="2398"/>
    <cellStyle name="40% - Accent5 9 6 2" xfId="5143"/>
    <cellStyle name="40% - Accent5 9 6 2 2" xfId="12455"/>
    <cellStyle name="40% - Accent5 9 6 3" xfId="5083"/>
    <cellStyle name="40% - Accent5 9 6 3 2" xfId="12395"/>
    <cellStyle name="40% - Accent5 9 6 4" xfId="5320"/>
    <cellStyle name="40% - Accent5 9 6 4 2" xfId="12632"/>
    <cellStyle name="40% - Accent5 9 6 5" xfId="10113"/>
    <cellStyle name="40% - Accent5 9 7" xfId="3431"/>
    <cellStyle name="40% - Accent5 9 7 2" xfId="5144"/>
    <cellStyle name="40% - Accent5 9 7 2 2" xfId="12456"/>
    <cellStyle name="40% - Accent5 9 7 3" xfId="5082"/>
    <cellStyle name="40% - Accent5 9 7 3 2" xfId="12394"/>
    <cellStyle name="40% - Accent5 9 7 4" xfId="5321"/>
    <cellStyle name="40% - Accent5 9 7 4 2" xfId="12633"/>
    <cellStyle name="40% - Accent5 9 7 5" xfId="10812"/>
    <cellStyle name="40% - Accent5 9 8" xfId="5138"/>
    <cellStyle name="40% - Accent5 9 8 2" xfId="12450"/>
    <cellStyle name="40% - Accent5 9 9" xfId="5109"/>
    <cellStyle name="40% - Accent5 9 9 2" xfId="12421"/>
    <cellStyle name="40% - Accent6" xfId="31" builtinId="51" customBuiltin="1"/>
    <cellStyle name="40% - Accent6 10" xfId="668"/>
    <cellStyle name="40% - Accent6 10 10" xfId="5323"/>
    <cellStyle name="40% - Accent6 10 10 2" xfId="12635"/>
    <cellStyle name="40% - Accent6 10 11" xfId="9408"/>
    <cellStyle name="40% - Accent6 10 2" xfId="1038"/>
    <cellStyle name="40% - Accent6 10 2 2" xfId="5147"/>
    <cellStyle name="40% - Accent6 10 2 2 2" xfId="12459"/>
    <cellStyle name="40% - Accent6 10 2 3" xfId="5075"/>
    <cellStyle name="40% - Accent6 10 2 3 2" xfId="12387"/>
    <cellStyle name="40% - Accent6 10 2 4" xfId="5345"/>
    <cellStyle name="40% - Accent6 10 2 4 2" xfId="12657"/>
    <cellStyle name="40% - Accent6 10 2 5" xfId="9667"/>
    <cellStyle name="40% - Accent6 10 3" xfId="1486"/>
    <cellStyle name="40% - Accent6 10 3 2" xfId="5148"/>
    <cellStyle name="40% - Accent6 10 3 2 2" xfId="12460"/>
    <cellStyle name="40% - Accent6 10 3 3" xfId="5074"/>
    <cellStyle name="40% - Accent6 10 3 3 2" xfId="12386"/>
    <cellStyle name="40% - Accent6 10 3 4" xfId="5346"/>
    <cellStyle name="40% - Accent6 10 3 4 2" xfId="12658"/>
    <cellStyle name="40% - Accent6 10 3 5" xfId="9868"/>
    <cellStyle name="40% - Accent6 10 4" xfId="2702"/>
    <cellStyle name="40% - Accent6 10 4 2" xfId="5149"/>
    <cellStyle name="40% - Accent6 10 4 2 2" xfId="12461"/>
    <cellStyle name="40% - Accent6 10 4 3" xfId="5073"/>
    <cellStyle name="40% - Accent6 10 4 3 2" xfId="12385"/>
    <cellStyle name="40% - Accent6 10 4 4" xfId="5347"/>
    <cellStyle name="40% - Accent6 10 4 4 2" xfId="12659"/>
    <cellStyle name="40% - Accent6 10 4 5" xfId="10395"/>
    <cellStyle name="40% - Accent6 10 5" xfId="2925"/>
    <cellStyle name="40% - Accent6 10 5 2" xfId="5150"/>
    <cellStyle name="40% - Accent6 10 5 2 2" xfId="12462"/>
    <cellStyle name="40% - Accent6 10 5 3" xfId="5072"/>
    <cellStyle name="40% - Accent6 10 5 3 2" xfId="12384"/>
    <cellStyle name="40% - Accent6 10 5 4" xfId="5356"/>
    <cellStyle name="40% - Accent6 10 5 4 2" xfId="12668"/>
    <cellStyle name="40% - Accent6 10 5 5" xfId="10593"/>
    <cellStyle name="40% - Accent6 10 6" xfId="3039"/>
    <cellStyle name="40% - Accent6 10 6 2" xfId="5151"/>
    <cellStyle name="40% - Accent6 10 6 2 2" xfId="12463"/>
    <cellStyle name="40% - Accent6 10 6 3" xfId="5050"/>
    <cellStyle name="40% - Accent6 10 6 3 2" xfId="12362"/>
    <cellStyle name="40% - Accent6 10 6 4" xfId="5357"/>
    <cellStyle name="40% - Accent6 10 6 4 2" xfId="12669"/>
    <cellStyle name="40% - Accent6 10 6 5" xfId="10685"/>
    <cellStyle name="40% - Accent6 10 7" xfId="3569"/>
    <cellStyle name="40% - Accent6 10 7 2" xfId="5152"/>
    <cellStyle name="40% - Accent6 10 7 2 2" xfId="12464"/>
    <cellStyle name="40% - Accent6 10 7 3" xfId="5049"/>
    <cellStyle name="40% - Accent6 10 7 3 2" xfId="12361"/>
    <cellStyle name="40% - Accent6 10 7 4" xfId="5358"/>
    <cellStyle name="40% - Accent6 10 7 4 2" xfId="12670"/>
    <cellStyle name="40% - Accent6 10 7 5" xfId="10945"/>
    <cellStyle name="40% - Accent6 10 8" xfId="5146"/>
    <cellStyle name="40% - Accent6 10 8 2" xfId="12458"/>
    <cellStyle name="40% - Accent6 10 9" xfId="5080"/>
    <cellStyle name="40% - Accent6 10 9 2" xfId="12392"/>
    <cellStyle name="40% - Accent6 11" xfId="678"/>
    <cellStyle name="40% - Accent6 11 10" xfId="5359"/>
    <cellStyle name="40% - Accent6 11 10 2" xfId="12671"/>
    <cellStyle name="40% - Accent6 11 11" xfId="9418"/>
    <cellStyle name="40% - Accent6 11 2" xfId="1048"/>
    <cellStyle name="40% - Accent6 11 2 2" xfId="5154"/>
    <cellStyle name="40% - Accent6 11 2 2 2" xfId="12466"/>
    <cellStyle name="40% - Accent6 11 2 3" xfId="5039"/>
    <cellStyle name="40% - Accent6 11 2 3 2" xfId="12351"/>
    <cellStyle name="40% - Accent6 11 2 4" xfId="5360"/>
    <cellStyle name="40% - Accent6 11 2 4 2" xfId="12672"/>
    <cellStyle name="40% - Accent6 11 2 5" xfId="9677"/>
    <cellStyle name="40% - Accent6 11 3" xfId="1496"/>
    <cellStyle name="40% - Accent6 11 3 2" xfId="5155"/>
    <cellStyle name="40% - Accent6 11 3 2 2" xfId="12467"/>
    <cellStyle name="40% - Accent6 11 3 3" xfId="5038"/>
    <cellStyle name="40% - Accent6 11 3 3 2" xfId="12350"/>
    <cellStyle name="40% - Accent6 11 3 4" xfId="5361"/>
    <cellStyle name="40% - Accent6 11 3 4 2" xfId="12673"/>
    <cellStyle name="40% - Accent6 11 3 5" xfId="9878"/>
    <cellStyle name="40% - Accent6 11 4" xfId="2712"/>
    <cellStyle name="40% - Accent6 11 4 2" xfId="5156"/>
    <cellStyle name="40% - Accent6 11 4 2 2" xfId="12468"/>
    <cellStyle name="40% - Accent6 11 4 3" xfId="5037"/>
    <cellStyle name="40% - Accent6 11 4 3 2" xfId="12349"/>
    <cellStyle name="40% - Accent6 11 4 4" xfId="5362"/>
    <cellStyle name="40% - Accent6 11 4 4 2" xfId="12674"/>
    <cellStyle name="40% - Accent6 11 4 5" xfId="10405"/>
    <cellStyle name="40% - Accent6 11 5" xfId="2935"/>
    <cellStyle name="40% - Accent6 11 5 2" xfId="5157"/>
    <cellStyle name="40% - Accent6 11 5 2 2" xfId="12469"/>
    <cellStyle name="40% - Accent6 11 5 3" xfId="5036"/>
    <cellStyle name="40% - Accent6 11 5 3 2" xfId="12348"/>
    <cellStyle name="40% - Accent6 11 5 4" xfId="5363"/>
    <cellStyle name="40% - Accent6 11 5 4 2" xfId="12675"/>
    <cellStyle name="40% - Accent6 11 5 5" xfId="10603"/>
    <cellStyle name="40% - Accent6 11 6" xfId="3049"/>
    <cellStyle name="40% - Accent6 11 6 2" xfId="5158"/>
    <cellStyle name="40% - Accent6 11 6 2 2" xfId="12470"/>
    <cellStyle name="40% - Accent6 11 6 3" xfId="5035"/>
    <cellStyle name="40% - Accent6 11 6 3 2" xfId="12347"/>
    <cellStyle name="40% - Accent6 11 6 4" xfId="5364"/>
    <cellStyle name="40% - Accent6 11 6 4 2" xfId="12676"/>
    <cellStyle name="40% - Accent6 11 6 5" xfId="10695"/>
    <cellStyle name="40% - Accent6 11 7" xfId="3579"/>
    <cellStyle name="40% - Accent6 11 7 2" xfId="5159"/>
    <cellStyle name="40% - Accent6 11 7 2 2" xfId="12471"/>
    <cellStyle name="40% - Accent6 11 7 3" xfId="5034"/>
    <cellStyle name="40% - Accent6 11 7 3 2" xfId="12346"/>
    <cellStyle name="40% - Accent6 11 7 4" xfId="5424"/>
    <cellStyle name="40% - Accent6 11 7 4 2" xfId="12736"/>
    <cellStyle name="40% - Accent6 11 7 5" xfId="10955"/>
    <cellStyle name="40% - Accent6 11 8" xfId="5153"/>
    <cellStyle name="40% - Accent6 11 8 2" xfId="12465"/>
    <cellStyle name="40% - Accent6 11 9" xfId="5048"/>
    <cellStyle name="40% - Accent6 11 9 2" xfId="12360"/>
    <cellStyle name="40% - Accent6 12" xfId="685"/>
    <cellStyle name="40% - Accent6 12 10" xfId="5425"/>
    <cellStyle name="40% - Accent6 12 10 2" xfId="12737"/>
    <cellStyle name="40% - Accent6 12 11" xfId="9425"/>
    <cellStyle name="40% - Accent6 12 2" xfId="1055"/>
    <cellStyle name="40% - Accent6 12 2 2" xfId="5161"/>
    <cellStyle name="40% - Accent6 12 2 2 2" xfId="12473"/>
    <cellStyle name="40% - Accent6 12 2 3" xfId="5032"/>
    <cellStyle name="40% - Accent6 12 2 3 2" xfId="12344"/>
    <cellStyle name="40% - Accent6 12 2 4" xfId="5426"/>
    <cellStyle name="40% - Accent6 12 2 4 2" xfId="12738"/>
    <cellStyle name="40% - Accent6 12 2 5" xfId="9684"/>
    <cellStyle name="40% - Accent6 12 3" xfId="1503"/>
    <cellStyle name="40% - Accent6 12 3 2" xfId="5162"/>
    <cellStyle name="40% - Accent6 12 3 2 2" xfId="12474"/>
    <cellStyle name="40% - Accent6 12 3 3" xfId="5031"/>
    <cellStyle name="40% - Accent6 12 3 3 2" xfId="12343"/>
    <cellStyle name="40% - Accent6 12 3 4" xfId="5427"/>
    <cellStyle name="40% - Accent6 12 3 4 2" xfId="12739"/>
    <cellStyle name="40% - Accent6 12 3 5" xfId="9885"/>
    <cellStyle name="40% - Accent6 12 4" xfId="2719"/>
    <cellStyle name="40% - Accent6 12 4 2" xfId="5163"/>
    <cellStyle name="40% - Accent6 12 4 2 2" xfId="12475"/>
    <cellStyle name="40% - Accent6 12 4 3" xfId="4971"/>
    <cellStyle name="40% - Accent6 12 4 3 2" xfId="12283"/>
    <cellStyle name="40% - Accent6 12 4 4" xfId="5428"/>
    <cellStyle name="40% - Accent6 12 4 4 2" xfId="12740"/>
    <cellStyle name="40% - Accent6 12 4 5" xfId="10412"/>
    <cellStyle name="40% - Accent6 12 5" xfId="2942"/>
    <cellStyle name="40% - Accent6 12 5 2" xfId="5164"/>
    <cellStyle name="40% - Accent6 12 5 2 2" xfId="12476"/>
    <cellStyle name="40% - Accent6 12 5 3" xfId="4970"/>
    <cellStyle name="40% - Accent6 12 5 3 2" xfId="12282"/>
    <cellStyle name="40% - Accent6 12 5 4" xfId="5450"/>
    <cellStyle name="40% - Accent6 12 5 4 2" xfId="12762"/>
    <cellStyle name="40% - Accent6 12 5 5" xfId="10610"/>
    <cellStyle name="40% - Accent6 12 6" xfId="3056"/>
    <cellStyle name="40% - Accent6 12 6 2" xfId="5165"/>
    <cellStyle name="40% - Accent6 12 6 2 2" xfId="12477"/>
    <cellStyle name="40% - Accent6 12 6 3" xfId="4969"/>
    <cellStyle name="40% - Accent6 12 6 3 2" xfId="12281"/>
    <cellStyle name="40% - Accent6 12 6 4" xfId="5451"/>
    <cellStyle name="40% - Accent6 12 6 4 2" xfId="12763"/>
    <cellStyle name="40% - Accent6 12 6 5" xfId="10702"/>
    <cellStyle name="40% - Accent6 12 7" xfId="3586"/>
    <cellStyle name="40% - Accent6 12 7 2" xfId="5166"/>
    <cellStyle name="40% - Accent6 12 7 2 2" xfId="12478"/>
    <cellStyle name="40% - Accent6 12 7 3" xfId="4968"/>
    <cellStyle name="40% - Accent6 12 7 3 2" xfId="12280"/>
    <cellStyle name="40% - Accent6 12 7 4" xfId="5452"/>
    <cellStyle name="40% - Accent6 12 7 4 2" xfId="12764"/>
    <cellStyle name="40% - Accent6 12 7 5" xfId="10962"/>
    <cellStyle name="40% - Accent6 12 8" xfId="5160"/>
    <cellStyle name="40% - Accent6 12 8 2" xfId="12472"/>
    <cellStyle name="40% - Accent6 12 9" xfId="5033"/>
    <cellStyle name="40% - Accent6 12 9 2" xfId="12345"/>
    <cellStyle name="40% - Accent6 13" xfId="711"/>
    <cellStyle name="40% - Accent6 13 2" xfId="5167"/>
    <cellStyle name="40% - Accent6 13 2 2" xfId="12479"/>
    <cellStyle name="40% - Accent6 13 3" xfId="4967"/>
    <cellStyle name="40% - Accent6 13 3 2" xfId="12279"/>
    <cellStyle name="40% - Accent6 13 4" xfId="5453"/>
    <cellStyle name="40% - Accent6 13 4 2" xfId="12765"/>
    <cellStyle name="40% - Accent6 13 5" xfId="9443"/>
    <cellStyle name="40% - Accent6 14" xfId="799"/>
    <cellStyle name="40% - Accent6 14 2" xfId="5168"/>
    <cellStyle name="40% - Accent6 14 2 2" xfId="12480"/>
    <cellStyle name="40% - Accent6 14 3" xfId="4945"/>
    <cellStyle name="40% - Accent6 14 3 2" xfId="12257"/>
    <cellStyle name="40% - Accent6 14 4" xfId="5458"/>
    <cellStyle name="40% - Accent6 14 4 2" xfId="12770"/>
    <cellStyle name="40% - Accent6 14 5" xfId="9473"/>
    <cellStyle name="40% - Accent6 15" xfId="1287"/>
    <cellStyle name="40% - Accent6 16" xfId="1561"/>
    <cellStyle name="40% - Accent6 17" xfId="1542"/>
    <cellStyle name="40% - Accent6 18" xfId="686"/>
    <cellStyle name="40% - Accent6 19" xfId="1595"/>
    <cellStyle name="40% - Accent6 2" xfId="328"/>
    <cellStyle name="40% - Accent6 2 2" xfId="1777"/>
    <cellStyle name="40% - Accent6 2 3" xfId="1778"/>
    <cellStyle name="40% - Accent6 20" xfId="1636"/>
    <cellStyle name="40% - Accent6 21" xfId="1776"/>
    <cellStyle name="40% - Accent6 21 2" xfId="5178"/>
    <cellStyle name="40% - Accent6 21 2 2" xfId="12490"/>
    <cellStyle name="40% - Accent6 21 3" xfId="4910"/>
    <cellStyle name="40% - Accent6 21 3 2" xfId="12222"/>
    <cellStyle name="40% - Accent6 21 4" xfId="5488"/>
    <cellStyle name="40% - Accent6 21 4 2" xfId="12800"/>
    <cellStyle name="40% - Accent6 21 5" xfId="9911"/>
    <cellStyle name="40% - Accent6 22" xfId="1747"/>
    <cellStyle name="40% - Accent6 22 2" xfId="5179"/>
    <cellStyle name="40% - Accent6 22 2 2" xfId="12491"/>
    <cellStyle name="40% - Accent6 22 3" xfId="4901"/>
    <cellStyle name="40% - Accent6 22 3 2" xfId="12213"/>
    <cellStyle name="40% - Accent6 22 4" xfId="5489"/>
    <cellStyle name="40% - Accent6 22 4 2" xfId="12801"/>
    <cellStyle name="40% - Accent6 22 5" xfId="9904"/>
    <cellStyle name="40% - Accent6 23" xfId="2096"/>
    <cellStyle name="40% - Accent6 23 2" xfId="5180"/>
    <cellStyle name="40% - Accent6 23 2 2" xfId="12492"/>
    <cellStyle name="40% - Accent6 23 3" xfId="4900"/>
    <cellStyle name="40% - Accent6 23 3 2" xfId="12212"/>
    <cellStyle name="40% - Accent6 23 4" xfId="5490"/>
    <cellStyle name="40% - Accent6 23 4 2" xfId="12802"/>
    <cellStyle name="40% - Accent6 23 5" xfId="9949"/>
    <cellStyle name="40% - Accent6 24" xfId="1854"/>
    <cellStyle name="40% - Accent6 24 2" xfId="5181"/>
    <cellStyle name="40% - Accent6 24 2 2" xfId="12493"/>
    <cellStyle name="40% - Accent6 24 3" xfId="4899"/>
    <cellStyle name="40% - Accent6 24 3 2" xfId="12211"/>
    <cellStyle name="40% - Accent6 24 4" xfId="5491"/>
    <cellStyle name="40% - Accent6 24 4 2" xfId="12803"/>
    <cellStyle name="40% - Accent6 24 5" xfId="9920"/>
    <cellStyle name="40% - Accent6 25" xfId="2318"/>
    <cellStyle name="40% - Accent6 25 2" xfId="5182"/>
    <cellStyle name="40% - Accent6 25 2 2" xfId="12494"/>
    <cellStyle name="40% - Accent6 25 3" xfId="4898"/>
    <cellStyle name="40% - Accent6 25 3 2" xfId="12210"/>
    <cellStyle name="40% - Accent6 25 4" xfId="5492"/>
    <cellStyle name="40% - Accent6 25 4 2" xfId="12804"/>
    <cellStyle name="40% - Accent6 25 5" xfId="10038"/>
    <cellStyle name="40% - Accent6 26" xfId="2574"/>
    <cellStyle name="40% - Accent6 26 2" xfId="5183"/>
    <cellStyle name="40% - Accent6 26 2 2" xfId="12495"/>
    <cellStyle name="40% - Accent6 26 3" xfId="4897"/>
    <cellStyle name="40% - Accent6 26 3 2" xfId="12209"/>
    <cellStyle name="40% - Accent6 26 4" xfId="5493"/>
    <cellStyle name="40% - Accent6 26 4 2" xfId="12805"/>
    <cellStyle name="40% - Accent6 26 5" xfId="10269"/>
    <cellStyle name="40% - Accent6 27" xfId="2371"/>
    <cellStyle name="40% - Accent6 27 2" xfId="5184"/>
    <cellStyle name="40% - Accent6 27 2 2" xfId="12496"/>
    <cellStyle name="40% - Accent6 27 3" xfId="4896"/>
    <cellStyle name="40% - Accent6 27 3 2" xfId="12208"/>
    <cellStyle name="40% - Accent6 27 4" xfId="5553"/>
    <cellStyle name="40% - Accent6 27 4 2" xfId="12865"/>
    <cellStyle name="40% - Accent6 27 5" xfId="10088"/>
    <cellStyle name="40% - Accent6 28" xfId="3324"/>
    <cellStyle name="40% - Accent6 28 2" xfId="5185"/>
    <cellStyle name="40% - Accent6 28 2 2" xfId="12497"/>
    <cellStyle name="40% - Accent6 28 3" xfId="4895"/>
    <cellStyle name="40% - Accent6 28 3 2" xfId="12207"/>
    <cellStyle name="40% - Accent6 28 4" xfId="5554"/>
    <cellStyle name="40% - Accent6 28 4 2" xfId="12866"/>
    <cellStyle name="40% - Accent6 28 5" xfId="10742"/>
    <cellStyle name="40% - Accent6 29" xfId="5145"/>
    <cellStyle name="40% - Accent6 29 2" xfId="12457"/>
    <cellStyle name="40% - Accent6 3" xfId="329"/>
    <cellStyle name="40% - Accent6 3 2" xfId="1780"/>
    <cellStyle name="40% - Accent6 3 3" xfId="1781"/>
    <cellStyle name="40% - Accent6 30" xfId="5081"/>
    <cellStyle name="40% - Accent6 30 2" xfId="12393"/>
    <cellStyle name="40% - Accent6 31" xfId="5322"/>
    <cellStyle name="40% - Accent6 31 2" xfId="12634"/>
    <cellStyle name="40% - Accent6 32" xfId="9173"/>
    <cellStyle name="40% - Accent6 4" xfId="412"/>
    <cellStyle name="40% - Accent6 4 10" xfId="2430"/>
    <cellStyle name="40% - Accent6 4 10 2" xfId="5190"/>
    <cellStyle name="40% - Accent6 4 10 2 2" xfId="12502"/>
    <cellStyle name="40% - Accent6 4 10 3" xfId="4831"/>
    <cellStyle name="40% - Accent6 4 10 3 2" xfId="12143"/>
    <cellStyle name="40% - Accent6 4 10 4" xfId="5577"/>
    <cellStyle name="40% - Accent6 4 10 4 2" xfId="12889"/>
    <cellStyle name="40% - Accent6 4 10 5" xfId="10138"/>
    <cellStyle name="40% - Accent6 4 11" xfId="2755"/>
    <cellStyle name="40% - Accent6 4 11 2" xfId="5191"/>
    <cellStyle name="40% - Accent6 4 11 2 2" xfId="12503"/>
    <cellStyle name="40% - Accent6 4 11 3" xfId="4830"/>
    <cellStyle name="40% - Accent6 4 11 3 2" xfId="12142"/>
    <cellStyle name="40% - Accent6 4 11 4" xfId="5578"/>
    <cellStyle name="40% - Accent6 4 11 4 2" xfId="12890"/>
    <cellStyle name="40% - Accent6 4 11 5" xfId="10438"/>
    <cellStyle name="40% - Accent6 4 12" xfId="2962"/>
    <cellStyle name="40% - Accent6 4 12 2" xfId="5192"/>
    <cellStyle name="40% - Accent6 4 12 2 2" xfId="12504"/>
    <cellStyle name="40% - Accent6 4 12 3" xfId="4829"/>
    <cellStyle name="40% - Accent6 4 12 3 2" xfId="12141"/>
    <cellStyle name="40% - Accent6 4 12 4" xfId="5579"/>
    <cellStyle name="40% - Accent6 4 12 4 2" xfId="12891"/>
    <cellStyle name="40% - Accent6 4 12 5" xfId="10620"/>
    <cellStyle name="40% - Accent6 4 13" xfId="3363"/>
    <cellStyle name="40% - Accent6 4 13 2" xfId="5193"/>
    <cellStyle name="40% - Accent6 4 13 2 2" xfId="12505"/>
    <cellStyle name="40% - Accent6 4 13 3" xfId="4807"/>
    <cellStyle name="40% - Accent6 4 13 3 2" xfId="12119"/>
    <cellStyle name="40% - Accent6 4 13 4" xfId="5584"/>
    <cellStyle name="40% - Accent6 4 13 4 2" xfId="12896"/>
    <cellStyle name="40% - Accent6 4 13 5" xfId="10757"/>
    <cellStyle name="40% - Accent6 4 14" xfId="5189"/>
    <cellStyle name="40% - Accent6 4 14 2" xfId="12501"/>
    <cellStyle name="40% - Accent6 4 15" xfId="4832"/>
    <cellStyle name="40% - Accent6 4 15 2" xfId="12144"/>
    <cellStyle name="40% - Accent6 4 16" xfId="5576"/>
    <cellStyle name="40% - Accent6 4 16 2" xfId="12888"/>
    <cellStyle name="40% - Accent6 4 17" xfId="9225"/>
    <cellStyle name="40% - Accent6 4 2" xfId="567"/>
    <cellStyle name="40% - Accent6 4 2 10" xfId="2770"/>
    <cellStyle name="40% - Accent6 4 2 10 2" xfId="5195"/>
    <cellStyle name="40% - Accent6 4 2 10 2 2" xfId="12507"/>
    <cellStyle name="40% - Accent6 4 2 10 3" xfId="4805"/>
    <cellStyle name="40% - Accent6 4 2 10 3 2" xfId="12117"/>
    <cellStyle name="40% - Accent6 4 2 10 4" xfId="5586"/>
    <cellStyle name="40% - Accent6 4 2 10 4 2" xfId="12898"/>
    <cellStyle name="40% - Accent6 4 2 10 5" xfId="10452"/>
    <cellStyle name="40% - Accent6 4 2 11" xfId="3465"/>
    <cellStyle name="40% - Accent6 4 2 11 2" xfId="5196"/>
    <cellStyle name="40% - Accent6 4 2 11 2 2" xfId="12508"/>
    <cellStyle name="40% - Accent6 4 2 11 3" xfId="4804"/>
    <cellStyle name="40% - Accent6 4 2 11 3 2" xfId="12116"/>
    <cellStyle name="40% - Accent6 4 2 11 4" xfId="5587"/>
    <cellStyle name="40% - Accent6 4 2 11 4 2" xfId="12899"/>
    <cellStyle name="40% - Accent6 4 2 11 5" xfId="10843"/>
    <cellStyle name="40% - Accent6 4 2 12" xfId="5194"/>
    <cellStyle name="40% - Accent6 4 2 12 2" xfId="12506"/>
    <cellStyle name="40% - Accent6 4 2 13" xfId="4806"/>
    <cellStyle name="40% - Accent6 4 2 13 2" xfId="12118"/>
    <cellStyle name="40% - Accent6 4 2 14" xfId="5585"/>
    <cellStyle name="40% - Accent6 4 2 14 2" xfId="12897"/>
    <cellStyle name="40% - Accent6 4 2 15" xfId="9310"/>
    <cellStyle name="40% - Accent6 4 2 2" xfId="940"/>
    <cellStyle name="40% - Accent6 4 2 2 2" xfId="5197"/>
    <cellStyle name="40% - Accent6 4 2 2 2 2" xfId="12509"/>
    <cellStyle name="40% - Accent6 4 2 2 3" xfId="4799"/>
    <cellStyle name="40% - Accent6 4 2 2 3 2" xfId="12111"/>
    <cellStyle name="40% - Accent6 4 2 2 4" xfId="5609"/>
    <cellStyle name="40% - Accent6 4 2 2 4 2" xfId="12921"/>
    <cellStyle name="40% - Accent6 4 2 2 5" xfId="9572"/>
    <cellStyle name="40% - Accent6 4 2 3" xfId="1383"/>
    <cellStyle name="40% - Accent6 4 2 3 2" xfId="5198"/>
    <cellStyle name="40% - Accent6 4 2 3 2 2" xfId="12510"/>
    <cellStyle name="40% - Accent6 4 2 3 3" xfId="4798"/>
    <cellStyle name="40% - Accent6 4 2 3 3 2" xfId="12110"/>
    <cellStyle name="40% - Accent6 4 2 3 4" xfId="5610"/>
    <cellStyle name="40% - Accent6 4 2 3 4 2" xfId="12922"/>
    <cellStyle name="40% - Accent6 4 2 3 5" xfId="9766"/>
    <cellStyle name="40% - Accent6 4 2 4" xfId="1783"/>
    <cellStyle name="40% - Accent6 4 2 4 2" xfId="5199"/>
    <cellStyle name="40% - Accent6 4 2 4 2 2" xfId="12511"/>
    <cellStyle name="40% - Accent6 4 2 4 3" xfId="4797"/>
    <cellStyle name="40% - Accent6 4 2 4 3 2" xfId="12109"/>
    <cellStyle name="40% - Accent6 4 2 4 4" xfId="5611"/>
    <cellStyle name="40% - Accent6 4 2 4 4 2" xfId="12923"/>
    <cellStyle name="40% - Accent6 4 2 4 5" xfId="9912"/>
    <cellStyle name="40% - Accent6 4 2 5" xfId="1708"/>
    <cellStyle name="40% - Accent6 4 2 5 2" xfId="5200"/>
    <cellStyle name="40% - Accent6 4 2 5 2 2" xfId="12512"/>
    <cellStyle name="40% - Accent6 4 2 5 3" xfId="4796"/>
    <cellStyle name="40% - Accent6 4 2 5 3 2" xfId="12108"/>
    <cellStyle name="40% - Accent6 4 2 5 4" xfId="5620"/>
    <cellStyle name="40% - Accent6 4 2 5 4 2" xfId="12932"/>
    <cellStyle name="40% - Accent6 4 2 5 5" xfId="9895"/>
    <cellStyle name="40% - Accent6 4 2 6" xfId="2093"/>
    <cellStyle name="40% - Accent6 4 2 6 2" xfId="5201"/>
    <cellStyle name="40% - Accent6 4 2 6 2 2" xfId="12513"/>
    <cellStyle name="40% - Accent6 4 2 6 3" xfId="4774"/>
    <cellStyle name="40% - Accent6 4 2 6 3 2" xfId="12086"/>
    <cellStyle name="40% - Accent6 4 2 6 4" xfId="5621"/>
    <cellStyle name="40% - Accent6 4 2 6 4 2" xfId="12933"/>
    <cellStyle name="40% - Accent6 4 2 6 5" xfId="9948"/>
    <cellStyle name="40% - Accent6 4 2 7" xfId="1811"/>
    <cellStyle name="40% - Accent6 4 2 7 2" xfId="5202"/>
    <cellStyle name="40% - Accent6 4 2 7 2 2" xfId="12514"/>
    <cellStyle name="40% - Accent6 4 2 7 3" xfId="4773"/>
    <cellStyle name="40% - Accent6 4 2 7 3 2" xfId="12085"/>
    <cellStyle name="40% - Accent6 4 2 7 4" xfId="5622"/>
    <cellStyle name="40% - Accent6 4 2 7 4 2" xfId="12934"/>
    <cellStyle name="40% - Accent6 4 2 7 5" xfId="9915"/>
    <cellStyle name="40% - Accent6 4 2 8" xfId="2597"/>
    <cellStyle name="40% - Accent6 4 2 8 2" xfId="5203"/>
    <cellStyle name="40% - Accent6 4 2 8 2 2" xfId="12515"/>
    <cellStyle name="40% - Accent6 4 2 8 3" xfId="4772"/>
    <cellStyle name="40% - Accent6 4 2 8 3 2" xfId="12084"/>
    <cellStyle name="40% - Accent6 4 2 8 4" xfId="5623"/>
    <cellStyle name="40% - Accent6 4 2 8 4 2" xfId="12935"/>
    <cellStyle name="40% - Accent6 4 2 8 5" xfId="10291"/>
    <cellStyle name="40% - Accent6 4 2 9" xfId="2360"/>
    <cellStyle name="40% - Accent6 4 2 9 2" xfId="5204"/>
    <cellStyle name="40% - Accent6 4 2 9 2 2" xfId="12516"/>
    <cellStyle name="40% - Accent6 4 2 9 3" xfId="4763"/>
    <cellStyle name="40% - Accent6 4 2 9 3 2" xfId="12075"/>
    <cellStyle name="40% - Accent6 4 2 9 4" xfId="5624"/>
    <cellStyle name="40% - Accent6 4 2 9 4 2" xfId="12936"/>
    <cellStyle name="40% - Accent6 4 2 9 5" xfId="10078"/>
    <cellStyle name="40% - Accent6 4 3" xfId="534"/>
    <cellStyle name="40% - Accent6 4 3 10" xfId="2724"/>
    <cellStyle name="40% - Accent6 4 3 10 2" xfId="5206"/>
    <cellStyle name="40% - Accent6 4 3 10 2 2" xfId="12518"/>
    <cellStyle name="40% - Accent6 4 3 10 3" xfId="4761"/>
    <cellStyle name="40% - Accent6 4 3 10 3 2" xfId="12073"/>
    <cellStyle name="40% - Accent6 4 3 10 4" xfId="5626"/>
    <cellStyle name="40% - Accent6 4 3 10 4 2" xfId="12938"/>
    <cellStyle name="40% - Accent6 4 3 10 5" xfId="10414"/>
    <cellStyle name="40% - Accent6 4 3 11" xfId="3436"/>
    <cellStyle name="40% - Accent6 4 3 11 2" xfId="5207"/>
    <cellStyle name="40% - Accent6 4 3 11 2 2" xfId="12519"/>
    <cellStyle name="40% - Accent6 4 3 11 3" xfId="4760"/>
    <cellStyle name="40% - Accent6 4 3 11 3 2" xfId="12072"/>
    <cellStyle name="40% - Accent6 4 3 11 4" xfId="5627"/>
    <cellStyle name="40% - Accent6 4 3 11 4 2" xfId="12939"/>
    <cellStyle name="40% - Accent6 4 3 11 5" xfId="10817"/>
    <cellStyle name="40% - Accent6 4 3 12" xfId="5205"/>
    <cellStyle name="40% - Accent6 4 3 12 2" xfId="12517"/>
    <cellStyle name="40% - Accent6 4 3 13" xfId="4762"/>
    <cellStyle name="40% - Accent6 4 3 13 2" xfId="12074"/>
    <cellStyle name="40% - Accent6 4 3 14" xfId="5625"/>
    <cellStyle name="40% - Accent6 4 3 14 2" xfId="12937"/>
    <cellStyle name="40% - Accent6 4 3 15" xfId="9284"/>
    <cellStyle name="40% - Accent6 4 3 2" xfId="910"/>
    <cellStyle name="40% - Accent6 4 3 2 2" xfId="5208"/>
    <cellStyle name="40% - Accent6 4 3 2 2 2" xfId="12520"/>
    <cellStyle name="40% - Accent6 4 3 2 3" xfId="4759"/>
    <cellStyle name="40% - Accent6 4 3 2 3 2" xfId="12071"/>
    <cellStyle name="40% - Accent6 4 3 2 4" xfId="5628"/>
    <cellStyle name="40% - Accent6 4 3 2 4 2" xfId="12940"/>
    <cellStyle name="40% - Accent6 4 3 2 5" xfId="9545"/>
    <cellStyle name="40% - Accent6 4 3 3" xfId="1351"/>
    <cellStyle name="40% - Accent6 4 3 3 2" xfId="5209"/>
    <cellStyle name="40% - Accent6 4 3 3 2 2" xfId="12521"/>
    <cellStyle name="40% - Accent6 4 3 3 3" xfId="4758"/>
    <cellStyle name="40% - Accent6 4 3 3 3 2" xfId="12070"/>
    <cellStyle name="40% - Accent6 4 3 3 4" xfId="5688"/>
    <cellStyle name="40% - Accent6 4 3 3 4 2" xfId="13000"/>
    <cellStyle name="40% - Accent6 4 3 3 5" xfId="9740"/>
    <cellStyle name="40% - Accent6 4 3 4" xfId="1784"/>
    <cellStyle name="40% - Accent6 4 3 5" xfId="1705"/>
    <cellStyle name="40% - Accent6 4 3 6" xfId="2092"/>
    <cellStyle name="40% - Accent6 4 3 7" xfId="1810"/>
    <cellStyle name="40% - Accent6 4 3 8" xfId="2564"/>
    <cellStyle name="40% - Accent6 4 3 8 2" xfId="5214"/>
    <cellStyle name="40% - Accent6 4 3 8 2 2" xfId="12526"/>
    <cellStyle name="40% - Accent6 4 3 8 3" xfId="4694"/>
    <cellStyle name="40% - Accent6 4 3 8 3 2" xfId="12006"/>
    <cellStyle name="40% - Accent6 4 3 8 4" xfId="5710"/>
    <cellStyle name="40% - Accent6 4 3 8 4 2" xfId="13022"/>
    <cellStyle name="40% - Accent6 4 3 8 5" xfId="10259"/>
    <cellStyle name="40% - Accent6 4 3 9" xfId="2457"/>
    <cellStyle name="40% - Accent6 4 3 9 2" xfId="5215"/>
    <cellStyle name="40% - Accent6 4 3 9 2 2" xfId="12527"/>
    <cellStyle name="40% - Accent6 4 3 9 3" xfId="4693"/>
    <cellStyle name="40% - Accent6 4 3 9 3 2" xfId="12005"/>
    <cellStyle name="40% - Accent6 4 3 9 4" xfId="5711"/>
    <cellStyle name="40% - Accent6 4 3 9 4 2" xfId="13023"/>
    <cellStyle name="40% - Accent6 4 3 9 5" xfId="10156"/>
    <cellStyle name="40% - Accent6 4 4" xfId="792"/>
    <cellStyle name="40% - Accent6 4 4 2" xfId="5216"/>
    <cellStyle name="40% - Accent6 4 4 2 2" xfId="12528"/>
    <cellStyle name="40% - Accent6 4 4 3" xfId="4692"/>
    <cellStyle name="40% - Accent6 4 4 3 2" xfId="12004"/>
    <cellStyle name="40% - Accent6 4 4 4" xfId="5712"/>
    <cellStyle name="40% - Accent6 4 4 4 2" xfId="13024"/>
    <cellStyle name="40% - Accent6 4 4 5" xfId="9469"/>
    <cellStyle name="40% - Accent6 4 5" xfId="728"/>
    <cellStyle name="40% - Accent6 4 5 2" xfId="5217"/>
    <cellStyle name="40% - Accent6 4 5 2 2" xfId="12529"/>
    <cellStyle name="40% - Accent6 4 5 3" xfId="4691"/>
    <cellStyle name="40% - Accent6 4 5 3 2" xfId="12003"/>
    <cellStyle name="40% - Accent6 4 5 4" xfId="5713"/>
    <cellStyle name="40% - Accent6 4 5 4 2" xfId="13025"/>
    <cellStyle name="40% - Accent6 4 5 5" xfId="9448"/>
    <cellStyle name="40% - Accent6 4 6" xfId="1782"/>
    <cellStyle name="40% - Accent6 4 7" xfId="1716"/>
    <cellStyle name="40% - Accent6 4 8" xfId="2095"/>
    <cellStyle name="40% - Accent6 4 9" xfId="1830"/>
    <cellStyle name="40% - Accent6 5" xfId="450"/>
    <cellStyle name="40% - Accent6 5 10" xfId="2481"/>
    <cellStyle name="40% - Accent6 5 10 2" xfId="5223"/>
    <cellStyle name="40% - Accent6 5 10 2 2" xfId="12535"/>
    <cellStyle name="40% - Accent6 5 10 3" xfId="4660"/>
    <cellStyle name="40% - Accent6 5 10 3 2" xfId="11972"/>
    <cellStyle name="40% - Accent6 5 10 4" xfId="5740"/>
    <cellStyle name="40% - Accent6 5 10 4 2" xfId="13052"/>
    <cellStyle name="40% - Accent6 5 10 5" xfId="10179"/>
    <cellStyle name="40% - Accent6 5 11" xfId="2744"/>
    <cellStyle name="40% - Accent6 5 11 2" xfId="5224"/>
    <cellStyle name="40% - Accent6 5 11 2 2" xfId="12536"/>
    <cellStyle name="40% - Accent6 5 11 3" xfId="4659"/>
    <cellStyle name="40% - Accent6 5 11 3 2" xfId="11971"/>
    <cellStyle name="40% - Accent6 5 11 4" xfId="5741"/>
    <cellStyle name="40% - Accent6 5 11 4 2" xfId="13053"/>
    <cellStyle name="40% - Accent6 5 11 5" xfId="10428"/>
    <cellStyle name="40% - Accent6 5 12" xfId="2957"/>
    <cellStyle name="40% - Accent6 5 12 2" xfId="5225"/>
    <cellStyle name="40% - Accent6 5 12 2 2" xfId="12537"/>
    <cellStyle name="40% - Accent6 5 12 3" xfId="4658"/>
    <cellStyle name="40% - Accent6 5 12 3 2" xfId="11970"/>
    <cellStyle name="40% - Accent6 5 12 4" xfId="5750"/>
    <cellStyle name="40% - Accent6 5 12 4 2" xfId="13062"/>
    <cellStyle name="40% - Accent6 5 12 5" xfId="10616"/>
    <cellStyle name="40% - Accent6 5 13" xfId="3386"/>
    <cellStyle name="40% - Accent6 5 13 2" xfId="5226"/>
    <cellStyle name="40% - Accent6 5 13 2 2" xfId="12538"/>
    <cellStyle name="40% - Accent6 5 13 3" xfId="4636"/>
    <cellStyle name="40% - Accent6 5 13 3 2" xfId="11948"/>
    <cellStyle name="40% - Accent6 5 13 4" xfId="5751"/>
    <cellStyle name="40% - Accent6 5 13 4 2" xfId="13063"/>
    <cellStyle name="40% - Accent6 5 13 5" xfId="10773"/>
    <cellStyle name="40% - Accent6 5 14" xfId="5222"/>
    <cellStyle name="40% - Accent6 5 14 2" xfId="12534"/>
    <cellStyle name="40% - Accent6 5 15" xfId="4661"/>
    <cellStyle name="40% - Accent6 5 15 2" xfId="11973"/>
    <cellStyle name="40% - Accent6 5 16" xfId="5739"/>
    <cellStyle name="40% - Accent6 5 16 2" xfId="13051"/>
    <cellStyle name="40% - Accent6 5 17" xfId="9241"/>
    <cellStyle name="40% - Accent6 5 2" xfId="587"/>
    <cellStyle name="40% - Accent6 5 2 10" xfId="5752"/>
    <cellStyle name="40% - Accent6 5 2 10 2" xfId="13064"/>
    <cellStyle name="40% - Accent6 5 2 11" xfId="9329"/>
    <cellStyle name="40% - Accent6 5 2 2" xfId="960"/>
    <cellStyle name="40% - Accent6 5 2 2 2" xfId="5228"/>
    <cellStyle name="40% - Accent6 5 2 2 2 2" xfId="12540"/>
    <cellStyle name="40% - Accent6 5 2 2 3" xfId="4634"/>
    <cellStyle name="40% - Accent6 5 2 2 3 2" xfId="11946"/>
    <cellStyle name="40% - Accent6 5 2 2 4" xfId="5753"/>
    <cellStyle name="40% - Accent6 5 2 2 4 2" xfId="13065"/>
    <cellStyle name="40% - Accent6 5 2 2 5" xfId="9591"/>
    <cellStyle name="40% - Accent6 5 2 3" xfId="1405"/>
    <cellStyle name="40% - Accent6 5 2 3 2" xfId="5229"/>
    <cellStyle name="40% - Accent6 5 2 3 2 2" xfId="12541"/>
    <cellStyle name="40% - Accent6 5 2 3 3" xfId="4625"/>
    <cellStyle name="40% - Accent6 5 2 3 3 2" xfId="11937"/>
    <cellStyle name="40% - Accent6 5 2 3 4" xfId="5754"/>
    <cellStyle name="40% - Accent6 5 2 3 4 2" xfId="13066"/>
    <cellStyle name="40% - Accent6 5 2 3 5" xfId="9787"/>
    <cellStyle name="40% - Accent6 5 2 4" xfId="2619"/>
    <cellStyle name="40% - Accent6 5 2 4 2" xfId="5230"/>
    <cellStyle name="40% - Accent6 5 2 4 2 2" xfId="12542"/>
    <cellStyle name="40% - Accent6 5 2 4 3" xfId="4624"/>
    <cellStyle name="40% - Accent6 5 2 4 3 2" xfId="11936"/>
    <cellStyle name="40% - Accent6 5 2 4 4" xfId="5755"/>
    <cellStyle name="40% - Accent6 5 2 4 4 2" xfId="13067"/>
    <cellStyle name="40% - Accent6 5 2 4 5" xfId="10312"/>
    <cellStyle name="40% - Accent6 5 2 5" xfId="2307"/>
    <cellStyle name="40% - Accent6 5 2 5 2" xfId="5231"/>
    <cellStyle name="40% - Accent6 5 2 5 2 2" xfId="12543"/>
    <cellStyle name="40% - Accent6 5 2 5 3" xfId="4623"/>
    <cellStyle name="40% - Accent6 5 2 5 3 2" xfId="11935"/>
    <cellStyle name="40% - Accent6 5 2 5 4" xfId="5756"/>
    <cellStyle name="40% - Accent6 5 2 5 4 2" xfId="13068"/>
    <cellStyle name="40% - Accent6 5 2 5 5" xfId="10027"/>
    <cellStyle name="40% - Accent6 5 2 6" xfId="2846"/>
    <cellStyle name="40% - Accent6 5 2 6 2" xfId="5232"/>
    <cellStyle name="40% - Accent6 5 2 6 2 2" xfId="12544"/>
    <cellStyle name="40% - Accent6 5 2 6 3" xfId="4622"/>
    <cellStyle name="40% - Accent6 5 2 6 3 2" xfId="11934"/>
    <cellStyle name="40% - Accent6 5 2 6 4" xfId="5757"/>
    <cellStyle name="40% - Accent6 5 2 6 4 2" xfId="13069"/>
    <cellStyle name="40% - Accent6 5 2 6 5" xfId="10520"/>
    <cellStyle name="40% - Accent6 5 2 7" xfId="3486"/>
    <cellStyle name="40% - Accent6 5 2 7 2" xfId="5233"/>
    <cellStyle name="40% - Accent6 5 2 7 2 2" xfId="12545"/>
    <cellStyle name="40% - Accent6 5 2 7 3" xfId="4621"/>
    <cellStyle name="40% - Accent6 5 2 7 3 2" xfId="11933"/>
    <cellStyle name="40% - Accent6 5 2 7 4" xfId="5758"/>
    <cellStyle name="40% - Accent6 5 2 7 4 2" xfId="13070"/>
    <cellStyle name="40% - Accent6 5 2 7 5" xfId="10864"/>
    <cellStyle name="40% - Accent6 5 2 8" xfId="5227"/>
    <cellStyle name="40% - Accent6 5 2 8 2" xfId="12539"/>
    <cellStyle name="40% - Accent6 5 2 9" xfId="4635"/>
    <cellStyle name="40% - Accent6 5 2 9 2" xfId="11947"/>
    <cellStyle name="40% - Accent6 5 3" xfId="624"/>
    <cellStyle name="40% - Accent6 5 3 10" xfId="5834"/>
    <cellStyle name="40% - Accent6 5 3 10 2" xfId="13132"/>
    <cellStyle name="40% - Accent6 5 3 11" xfId="9364"/>
    <cellStyle name="40% - Accent6 5 3 2" xfId="997"/>
    <cellStyle name="40% - Accent6 5 3 2 2" xfId="5235"/>
    <cellStyle name="40% - Accent6 5 3 2 2 2" xfId="12547"/>
    <cellStyle name="40% - Accent6 5 3 2 3" xfId="4619"/>
    <cellStyle name="40% - Accent6 5 3 2 3 2" xfId="11931"/>
    <cellStyle name="40% - Accent6 5 3 2 4" xfId="5835"/>
    <cellStyle name="40% - Accent6 5 3 2 4 2" xfId="13133"/>
    <cellStyle name="40% - Accent6 5 3 2 5" xfId="9626"/>
    <cellStyle name="40% - Accent6 5 3 3" xfId="1442"/>
    <cellStyle name="40% - Accent6 5 3 3 2" xfId="5236"/>
    <cellStyle name="40% - Accent6 5 3 3 2 2" xfId="12548"/>
    <cellStyle name="40% - Accent6 5 3 3 3" xfId="4618"/>
    <cellStyle name="40% - Accent6 5 3 3 3 2" xfId="11930"/>
    <cellStyle name="40% - Accent6 5 3 3 4" xfId="5836"/>
    <cellStyle name="40% - Accent6 5 3 3 4 2" xfId="13134"/>
    <cellStyle name="40% - Accent6 5 3 3 5" xfId="9824"/>
    <cellStyle name="40% - Accent6 5 3 4" xfId="2658"/>
    <cellStyle name="40% - Accent6 5 3 4 2" xfId="5237"/>
    <cellStyle name="40% - Accent6 5 3 4 2 2" xfId="12549"/>
    <cellStyle name="40% - Accent6 5 3 4 3" xfId="4617"/>
    <cellStyle name="40% - Accent6 5 3 4 3 2" xfId="11929"/>
    <cellStyle name="40% - Accent6 5 3 4 4" xfId="5837"/>
    <cellStyle name="40% - Accent6 5 3 4 4 2" xfId="13135"/>
    <cellStyle name="40% - Accent6 5 3 4 5" xfId="10351"/>
    <cellStyle name="40% - Accent6 5 3 5" xfId="2510"/>
    <cellStyle name="40% - Accent6 5 3 5 2" xfId="5238"/>
    <cellStyle name="40% - Accent6 5 3 5 2 2" xfId="12550"/>
    <cellStyle name="40% - Accent6 5 3 5 3" xfId="4557"/>
    <cellStyle name="40% - Accent6 5 3 5 3 2" xfId="11869"/>
    <cellStyle name="40% - Accent6 5 3 5 4" xfId="5838"/>
    <cellStyle name="40% - Accent6 5 3 5 4 2" xfId="13136"/>
    <cellStyle name="40% - Accent6 5 3 5 5" xfId="10207"/>
    <cellStyle name="40% - Accent6 5 3 6" xfId="2816"/>
    <cellStyle name="40% - Accent6 5 3 6 2" xfId="5239"/>
    <cellStyle name="40% - Accent6 5 3 6 2 2" xfId="12551"/>
    <cellStyle name="40% - Accent6 5 3 6 3" xfId="4556"/>
    <cellStyle name="40% - Accent6 5 3 6 3 2" xfId="11868"/>
    <cellStyle name="40% - Accent6 5 3 6 4" xfId="5861"/>
    <cellStyle name="40% - Accent6 5 3 6 4 2" xfId="13158"/>
    <cellStyle name="40% - Accent6 5 3 6 5" xfId="10495"/>
    <cellStyle name="40% - Accent6 5 3 7" xfId="3525"/>
    <cellStyle name="40% - Accent6 5 3 7 2" xfId="5240"/>
    <cellStyle name="40% - Accent6 5 3 7 2 2" xfId="12552"/>
    <cellStyle name="40% - Accent6 5 3 7 3" xfId="4555"/>
    <cellStyle name="40% - Accent6 5 3 7 3 2" xfId="11867"/>
    <cellStyle name="40% - Accent6 5 3 7 4" xfId="5862"/>
    <cellStyle name="40% - Accent6 5 3 7 4 2" xfId="13159"/>
    <cellStyle name="40% - Accent6 5 3 7 5" xfId="10901"/>
    <cellStyle name="40% - Accent6 5 3 8" xfId="5234"/>
    <cellStyle name="40% - Accent6 5 3 8 2" xfId="12546"/>
    <cellStyle name="40% - Accent6 5 3 9" xfId="4620"/>
    <cellStyle name="40% - Accent6 5 3 9 2" xfId="11932"/>
    <cellStyle name="40% - Accent6 5 4" xfId="839"/>
    <cellStyle name="40% - Accent6 5 4 2" xfId="5241"/>
    <cellStyle name="40% - Accent6 5 4 2 2" xfId="12553"/>
    <cellStyle name="40% - Accent6 5 4 3" xfId="4554"/>
    <cellStyle name="40% - Accent6 5 4 3 2" xfId="11866"/>
    <cellStyle name="40% - Accent6 5 4 4" xfId="5863"/>
    <cellStyle name="40% - Accent6 5 4 4 2" xfId="13160"/>
    <cellStyle name="40% - Accent6 5 4 5" xfId="9492"/>
    <cellStyle name="40% - Accent6 5 5" xfId="1284"/>
    <cellStyle name="40% - Accent6 5 5 2" xfId="5242"/>
    <cellStyle name="40% - Accent6 5 5 2 2" xfId="12554"/>
    <cellStyle name="40% - Accent6 5 5 3" xfId="4553"/>
    <cellStyle name="40% - Accent6 5 5 3 2" xfId="11865"/>
    <cellStyle name="40% - Accent6 5 5 4" xfId="5865"/>
    <cellStyle name="40% - Accent6 5 5 4 2" xfId="13161"/>
    <cellStyle name="40% - Accent6 5 5 5" xfId="9696"/>
    <cellStyle name="40% - Accent6 5 6" xfId="1785"/>
    <cellStyle name="40% - Accent6 5 7" xfId="1697"/>
    <cellStyle name="40% - Accent6 5 8" xfId="2091"/>
    <cellStyle name="40% - Accent6 5 9" xfId="1807"/>
    <cellStyle name="40% - Accent6 6" xfId="430"/>
    <cellStyle name="40% - Accent6 7" xfId="499"/>
    <cellStyle name="40% - Accent6 7 10" xfId="5248"/>
    <cellStyle name="40% - Accent6 7 10 2" xfId="12560"/>
    <cellStyle name="40% - Accent6 7 11" xfId="4523"/>
    <cellStyle name="40% - Accent6 7 11 2" xfId="11835"/>
    <cellStyle name="40% - Accent6 7 12" xfId="5895"/>
    <cellStyle name="40% - Accent6 7 12 2" xfId="13187"/>
    <cellStyle name="40% - Accent6 7 13" xfId="9257"/>
    <cellStyle name="40% - Accent6 7 2" xfId="608"/>
    <cellStyle name="40% - Accent6 7 2 10" xfId="5896"/>
    <cellStyle name="40% - Accent6 7 2 10 2" xfId="13188"/>
    <cellStyle name="40% - Accent6 7 2 11" xfId="9350"/>
    <cellStyle name="40% - Accent6 7 2 2" xfId="981"/>
    <cellStyle name="40% - Accent6 7 2 2 2" xfId="5250"/>
    <cellStyle name="40% - Accent6 7 2 2 2 2" xfId="12562"/>
    <cellStyle name="40% - Accent6 7 2 2 3" xfId="4521"/>
    <cellStyle name="40% - Accent6 7 2 2 3 2" xfId="11833"/>
    <cellStyle name="40% - Accent6 7 2 2 4" xfId="5905"/>
    <cellStyle name="40% - Accent6 7 2 2 4 2" xfId="13197"/>
    <cellStyle name="40% - Accent6 7 2 2 5" xfId="9612"/>
    <cellStyle name="40% - Accent6 7 2 3" xfId="1428"/>
    <cellStyle name="40% - Accent6 7 2 3 2" xfId="5251"/>
    <cellStyle name="40% - Accent6 7 2 3 2 2" xfId="12563"/>
    <cellStyle name="40% - Accent6 7 2 3 3" xfId="4499"/>
    <cellStyle name="40% - Accent6 7 2 3 3 2" xfId="11811"/>
    <cellStyle name="40% - Accent6 7 2 3 4" xfId="5906"/>
    <cellStyle name="40% - Accent6 7 2 3 4 2" xfId="13198"/>
    <cellStyle name="40% - Accent6 7 2 3 5" xfId="9810"/>
    <cellStyle name="40% - Accent6 7 2 4" xfId="2642"/>
    <cellStyle name="40% - Accent6 7 2 4 2" xfId="5252"/>
    <cellStyle name="40% - Accent6 7 2 4 2 2" xfId="12564"/>
    <cellStyle name="40% - Accent6 7 2 4 3" xfId="4498"/>
    <cellStyle name="40% - Accent6 7 2 4 3 2" xfId="11810"/>
    <cellStyle name="40% - Accent6 7 2 4 4" xfId="5907"/>
    <cellStyle name="40% - Accent6 7 2 4 4 2" xfId="13199"/>
    <cellStyle name="40% - Accent6 7 2 4 5" xfId="10335"/>
    <cellStyle name="40% - Accent6 7 2 5" xfId="2335"/>
    <cellStyle name="40% - Accent6 7 2 5 2" xfId="5253"/>
    <cellStyle name="40% - Accent6 7 2 5 2 2" xfId="12565"/>
    <cellStyle name="40% - Accent6 7 2 5 3" xfId="4497"/>
    <cellStyle name="40% - Accent6 7 2 5 3 2" xfId="11809"/>
    <cellStyle name="40% - Accent6 7 2 5 4" xfId="5908"/>
    <cellStyle name="40% - Accent6 7 2 5 4 2" xfId="13200"/>
    <cellStyle name="40% - Accent6 7 2 5 5" xfId="10054"/>
    <cellStyle name="40% - Accent6 7 2 6" xfId="2448"/>
    <cellStyle name="40% - Accent6 7 2 6 2" xfId="5254"/>
    <cellStyle name="40% - Accent6 7 2 6 2 2" xfId="12566"/>
    <cellStyle name="40% - Accent6 7 2 6 3" xfId="4488"/>
    <cellStyle name="40% - Accent6 7 2 6 3 2" xfId="11800"/>
    <cellStyle name="40% - Accent6 7 2 6 4" xfId="5909"/>
    <cellStyle name="40% - Accent6 7 2 6 4 2" xfId="13201"/>
    <cellStyle name="40% - Accent6 7 2 6 5" xfId="10153"/>
    <cellStyle name="40% - Accent6 7 2 7" xfId="3509"/>
    <cellStyle name="40% - Accent6 7 2 7 2" xfId="5255"/>
    <cellStyle name="40% - Accent6 7 2 7 2 2" xfId="12567"/>
    <cellStyle name="40% - Accent6 7 2 7 3" xfId="4487"/>
    <cellStyle name="40% - Accent6 7 2 7 3 2" xfId="11799"/>
    <cellStyle name="40% - Accent6 7 2 7 4" xfId="5910"/>
    <cellStyle name="40% - Accent6 7 2 7 4 2" xfId="13202"/>
    <cellStyle name="40% - Accent6 7 2 7 5" xfId="10887"/>
    <cellStyle name="40% - Accent6 7 2 8" xfId="5249"/>
    <cellStyle name="40% - Accent6 7 2 8 2" xfId="12561"/>
    <cellStyle name="40% - Accent6 7 2 9" xfId="4522"/>
    <cellStyle name="40% - Accent6 7 2 9 2" xfId="11834"/>
    <cellStyle name="40% - Accent6 7 3" xfId="640"/>
    <cellStyle name="40% - Accent6 7 3 10" xfId="5911"/>
    <cellStyle name="40% - Accent6 7 3 10 2" xfId="13203"/>
    <cellStyle name="40% - Accent6 7 3 11" xfId="9380"/>
    <cellStyle name="40% - Accent6 7 3 2" xfId="1013"/>
    <cellStyle name="40% - Accent6 7 3 2 2" xfId="5257"/>
    <cellStyle name="40% - Accent6 7 3 2 2 2" xfId="12569"/>
    <cellStyle name="40% - Accent6 7 3 2 3" xfId="4485"/>
    <cellStyle name="40% - Accent6 7 3 2 3 2" xfId="11797"/>
    <cellStyle name="40% - Accent6 7 3 2 4" xfId="5912"/>
    <cellStyle name="40% - Accent6 7 3 2 4 2" xfId="13204"/>
    <cellStyle name="40% - Accent6 7 3 2 5" xfId="9642"/>
    <cellStyle name="40% - Accent6 7 3 3" xfId="1458"/>
    <cellStyle name="40% - Accent6 7 3 3 2" xfId="5258"/>
    <cellStyle name="40% - Accent6 7 3 3 2 2" xfId="12570"/>
    <cellStyle name="40% - Accent6 7 3 3 3" xfId="4484"/>
    <cellStyle name="40% - Accent6 7 3 3 3 2" xfId="11796"/>
    <cellStyle name="40% - Accent6 7 3 3 4" xfId="5913"/>
    <cellStyle name="40% - Accent6 7 3 3 4 2" xfId="13205"/>
    <cellStyle name="40% - Accent6 7 3 3 5" xfId="9840"/>
    <cellStyle name="40% - Accent6 7 3 4" xfId="2674"/>
    <cellStyle name="40% - Accent6 7 3 4 2" xfId="5259"/>
    <cellStyle name="40% - Accent6 7 3 4 2 2" xfId="12571"/>
    <cellStyle name="40% - Accent6 7 3 4 3" xfId="4483"/>
    <cellStyle name="40% - Accent6 7 3 4 3 2" xfId="11795"/>
    <cellStyle name="40% - Accent6 7 3 4 4" xfId="5973"/>
    <cellStyle name="40% - Accent6 7 3 4 4 2" xfId="13265"/>
    <cellStyle name="40% - Accent6 7 3 4 5" xfId="10367"/>
    <cellStyle name="40% - Accent6 7 3 5" xfId="2897"/>
    <cellStyle name="40% - Accent6 7 3 5 2" xfId="5260"/>
    <cellStyle name="40% - Accent6 7 3 5 2 2" xfId="12572"/>
    <cellStyle name="40% - Accent6 7 3 5 3" xfId="4482"/>
    <cellStyle name="40% - Accent6 7 3 5 3 2" xfId="11794"/>
    <cellStyle name="40% - Accent6 7 3 5 4" xfId="5974"/>
    <cellStyle name="40% - Accent6 7 3 5 4 2" xfId="13266"/>
    <cellStyle name="40% - Accent6 7 3 5 5" xfId="10565"/>
    <cellStyle name="40% - Accent6 7 3 6" xfId="3011"/>
    <cellStyle name="40% - Accent6 7 3 6 2" xfId="5261"/>
    <cellStyle name="40% - Accent6 7 3 6 2 2" xfId="12573"/>
    <cellStyle name="40% - Accent6 7 3 6 3" xfId="4481"/>
    <cellStyle name="40% - Accent6 7 3 6 3 2" xfId="11793"/>
    <cellStyle name="40% - Accent6 7 3 6 4" xfId="5975"/>
    <cellStyle name="40% - Accent6 7 3 6 4 2" xfId="13267"/>
    <cellStyle name="40% - Accent6 7 3 6 5" xfId="10657"/>
    <cellStyle name="40% - Accent6 7 3 7" xfId="3541"/>
    <cellStyle name="40% - Accent6 7 3 7 2" xfId="5262"/>
    <cellStyle name="40% - Accent6 7 3 7 2 2" xfId="12574"/>
    <cellStyle name="40% - Accent6 7 3 7 3" xfId="4480"/>
    <cellStyle name="40% - Accent6 7 3 7 3 2" xfId="11792"/>
    <cellStyle name="40% - Accent6 7 3 7 4" xfId="5976"/>
    <cellStyle name="40% - Accent6 7 3 7 4 2" xfId="13268"/>
    <cellStyle name="40% - Accent6 7 3 7 5" xfId="10917"/>
    <cellStyle name="40% - Accent6 7 3 8" xfId="5256"/>
    <cellStyle name="40% - Accent6 7 3 8 2" xfId="12568"/>
    <cellStyle name="40% - Accent6 7 3 9" xfId="4486"/>
    <cellStyle name="40% - Accent6 7 3 9 2" xfId="11798"/>
    <cellStyle name="40% - Accent6 7 4" xfId="877"/>
    <cellStyle name="40% - Accent6 7 4 2" xfId="5263"/>
    <cellStyle name="40% - Accent6 7 4 2 2" xfId="12575"/>
    <cellStyle name="40% - Accent6 7 4 3" xfId="4420"/>
    <cellStyle name="40% - Accent6 7 4 3 2" xfId="11732"/>
    <cellStyle name="40% - Accent6 7 4 4" xfId="5977"/>
    <cellStyle name="40% - Accent6 7 4 4 2" xfId="13269"/>
    <cellStyle name="40% - Accent6 7 4 5" xfId="9514"/>
    <cellStyle name="40% - Accent6 7 5" xfId="1319"/>
    <cellStyle name="40% - Accent6 7 5 2" xfId="5264"/>
    <cellStyle name="40% - Accent6 7 5 2 2" xfId="12576"/>
    <cellStyle name="40% - Accent6 7 5 3" xfId="4419"/>
    <cellStyle name="40% - Accent6 7 5 3 2" xfId="11731"/>
    <cellStyle name="40% - Accent6 7 5 4" xfId="5999"/>
    <cellStyle name="40% - Accent6 7 5 4 2" xfId="13291"/>
    <cellStyle name="40% - Accent6 7 5 5" xfId="9712"/>
    <cellStyle name="40% - Accent6 7 6" xfId="2528"/>
    <cellStyle name="40% - Accent6 7 6 2" xfId="5265"/>
    <cellStyle name="40% - Accent6 7 6 2 2" xfId="12577"/>
    <cellStyle name="40% - Accent6 7 6 3" xfId="4418"/>
    <cellStyle name="40% - Accent6 7 6 3 2" xfId="11730"/>
    <cellStyle name="40% - Accent6 7 6 4" xfId="6000"/>
    <cellStyle name="40% - Accent6 7 6 4 2" xfId="13292"/>
    <cellStyle name="40% - Accent6 7 6 5" xfId="10223"/>
    <cellStyle name="40% - Accent6 7 7" xfId="2446"/>
    <cellStyle name="40% - Accent6 7 7 2" xfId="5266"/>
    <cellStyle name="40% - Accent6 7 7 2 2" xfId="12578"/>
    <cellStyle name="40% - Accent6 7 7 3" xfId="4417"/>
    <cellStyle name="40% - Accent6 7 7 3 2" xfId="11729"/>
    <cellStyle name="40% - Accent6 7 7 4" xfId="6001"/>
    <cellStyle name="40% - Accent6 7 7 4 2" xfId="13293"/>
    <cellStyle name="40% - Accent6 7 7 5" xfId="10151"/>
    <cellStyle name="40% - Accent6 7 8" xfId="2776"/>
    <cellStyle name="40% - Accent6 7 8 2" xfId="5267"/>
    <cellStyle name="40% - Accent6 7 8 2 2" xfId="12579"/>
    <cellStyle name="40% - Accent6 7 8 3" xfId="4416"/>
    <cellStyle name="40% - Accent6 7 8 3 2" xfId="11728"/>
    <cellStyle name="40% - Accent6 7 8 4" xfId="6002"/>
    <cellStyle name="40% - Accent6 7 8 4 2" xfId="13294"/>
    <cellStyle name="40% - Accent6 7 8 5" xfId="10457"/>
    <cellStyle name="40% - Accent6 7 9" xfId="3404"/>
    <cellStyle name="40% - Accent6 7 9 2" xfId="5268"/>
    <cellStyle name="40% - Accent6 7 9 2 2" xfId="12580"/>
    <cellStyle name="40% - Accent6 7 9 3" xfId="4394"/>
    <cellStyle name="40% - Accent6 7 9 3 2" xfId="11706"/>
    <cellStyle name="40% - Accent6 7 9 4" xfId="6011"/>
    <cellStyle name="40% - Accent6 7 9 4 2" xfId="13303"/>
    <cellStyle name="40% - Accent6 7 9 5" xfId="10789"/>
    <cellStyle name="40% - Accent6 8" xfId="520"/>
    <cellStyle name="40% - Accent6 8 10" xfId="6012"/>
    <cellStyle name="40% - Accent6 8 10 2" xfId="13304"/>
    <cellStyle name="40% - Accent6 8 11" xfId="9272"/>
    <cellStyle name="40% - Accent6 8 2" xfId="896"/>
    <cellStyle name="40% - Accent6 8 2 2" xfId="5270"/>
    <cellStyle name="40% - Accent6 8 2 2 2" xfId="12582"/>
    <cellStyle name="40% - Accent6 8 2 3" xfId="4392"/>
    <cellStyle name="40% - Accent6 8 2 3 2" xfId="11704"/>
    <cellStyle name="40% - Accent6 8 2 4" xfId="6013"/>
    <cellStyle name="40% - Accent6 8 2 4 2" xfId="13305"/>
    <cellStyle name="40% - Accent6 8 2 5" xfId="9532"/>
    <cellStyle name="40% - Accent6 8 3" xfId="1338"/>
    <cellStyle name="40% - Accent6 8 3 2" xfId="5271"/>
    <cellStyle name="40% - Accent6 8 3 2 2" xfId="12583"/>
    <cellStyle name="40% - Accent6 8 3 3" xfId="4391"/>
    <cellStyle name="40% - Accent6 8 3 3 2" xfId="11703"/>
    <cellStyle name="40% - Accent6 8 3 4" xfId="6014"/>
    <cellStyle name="40% - Accent6 8 3 4 2" xfId="13306"/>
    <cellStyle name="40% - Accent6 8 3 5" xfId="9728"/>
    <cellStyle name="40% - Accent6 8 4" xfId="2550"/>
    <cellStyle name="40% - Accent6 8 4 2" xfId="5272"/>
    <cellStyle name="40% - Accent6 8 4 2 2" xfId="12584"/>
    <cellStyle name="40% - Accent6 8 4 3" xfId="4386"/>
    <cellStyle name="40% - Accent6 8 4 3 2" xfId="11698"/>
    <cellStyle name="40% - Accent6 8 4 4" xfId="6036"/>
    <cellStyle name="40% - Accent6 8 4 4 2" xfId="13328"/>
    <cellStyle name="40% - Accent6 8 4 5" xfId="10245"/>
    <cellStyle name="40% - Accent6 8 5" xfId="2382"/>
    <cellStyle name="40% - Accent6 8 5 2" xfId="5273"/>
    <cellStyle name="40% - Accent6 8 5 2 2" xfId="12585"/>
    <cellStyle name="40% - Accent6 8 5 3" xfId="4385"/>
    <cellStyle name="40% - Accent6 8 5 3 2" xfId="11697"/>
    <cellStyle name="40% - Accent6 8 5 4" xfId="6037"/>
    <cellStyle name="40% - Accent6 8 5 4 2" xfId="13329"/>
    <cellStyle name="40% - Accent6 8 5 5" xfId="10099"/>
    <cellStyle name="40% - Accent6 8 6" xfId="2807"/>
    <cellStyle name="40% - Accent6 8 6 2" xfId="5274"/>
    <cellStyle name="40% - Accent6 8 6 2 2" xfId="12586"/>
    <cellStyle name="40% - Accent6 8 6 3" xfId="4384"/>
    <cellStyle name="40% - Accent6 8 6 3 2" xfId="11696"/>
    <cellStyle name="40% - Accent6 8 6 4" xfId="6038"/>
    <cellStyle name="40% - Accent6 8 6 4 2" xfId="13330"/>
    <cellStyle name="40% - Accent6 8 6 5" xfId="10487"/>
    <cellStyle name="40% - Accent6 8 7" xfId="3423"/>
    <cellStyle name="40% - Accent6 8 7 2" xfId="5275"/>
    <cellStyle name="40% - Accent6 8 7 2 2" xfId="12587"/>
    <cellStyle name="40% - Accent6 8 7 3" xfId="4383"/>
    <cellStyle name="40% - Accent6 8 7 3 2" xfId="11695"/>
    <cellStyle name="40% - Accent6 8 7 4" xfId="6047"/>
    <cellStyle name="40% - Accent6 8 7 4 2" xfId="13339"/>
    <cellStyle name="40% - Accent6 8 7 5" xfId="10805"/>
    <cellStyle name="40% - Accent6 8 8" xfId="5269"/>
    <cellStyle name="40% - Accent6 8 8 2" xfId="12581"/>
    <cellStyle name="40% - Accent6 8 9" xfId="4393"/>
    <cellStyle name="40% - Accent6 8 9 2" xfId="11705"/>
    <cellStyle name="40% - Accent6 9" xfId="590"/>
    <cellStyle name="40% - Accent6 9 10" xfId="6048"/>
    <cellStyle name="40% - Accent6 9 10 2" xfId="13340"/>
    <cellStyle name="40% - Accent6 9 11" xfId="9332"/>
    <cellStyle name="40% - Accent6 9 2" xfId="962"/>
    <cellStyle name="40% - Accent6 9 2 2" xfId="5277"/>
    <cellStyle name="40% - Accent6 9 2 2 2" xfId="12589"/>
    <cellStyle name="40% - Accent6 9 2 3" xfId="4360"/>
    <cellStyle name="40% - Accent6 9 2 3 2" xfId="11672"/>
    <cellStyle name="40% - Accent6 9 2 4" xfId="6049"/>
    <cellStyle name="40% - Accent6 9 2 4 2" xfId="13341"/>
    <cellStyle name="40% - Accent6 9 2 5" xfId="9593"/>
    <cellStyle name="40% - Accent6 9 3" xfId="1408"/>
    <cellStyle name="40% - Accent6 9 3 2" xfId="5278"/>
    <cellStyle name="40% - Accent6 9 3 2 2" xfId="12590"/>
    <cellStyle name="40% - Accent6 9 3 3" xfId="4359"/>
    <cellStyle name="40% - Accent6 9 3 3 2" xfId="11671"/>
    <cellStyle name="40% - Accent6 9 3 4" xfId="6050"/>
    <cellStyle name="40% - Accent6 9 3 4 2" xfId="13342"/>
    <cellStyle name="40% - Accent6 9 3 5" xfId="9790"/>
    <cellStyle name="40% - Accent6 9 4" xfId="2622"/>
    <cellStyle name="40% - Accent6 9 4 2" xfId="5279"/>
    <cellStyle name="40% - Accent6 9 4 2 2" xfId="12591"/>
    <cellStyle name="40% - Accent6 9 4 3" xfId="4350"/>
    <cellStyle name="40% - Accent6 9 4 3 2" xfId="11662"/>
    <cellStyle name="40% - Accent6 9 4 4" xfId="6051"/>
    <cellStyle name="40% - Accent6 9 4 4 2" xfId="13343"/>
    <cellStyle name="40% - Accent6 9 4 5" xfId="10315"/>
    <cellStyle name="40% - Accent6 9 5" xfId="2347"/>
    <cellStyle name="40% - Accent6 9 5 2" xfId="5280"/>
    <cellStyle name="40% - Accent6 9 5 2 2" xfId="12592"/>
    <cellStyle name="40% - Accent6 9 5 3" xfId="4349"/>
    <cellStyle name="40% - Accent6 9 5 3 2" xfId="11661"/>
    <cellStyle name="40% - Accent6 9 5 4" xfId="6052"/>
    <cellStyle name="40% - Accent6 9 5 4 2" xfId="13344"/>
    <cellStyle name="40% - Accent6 9 5 5" xfId="10066"/>
    <cellStyle name="40% - Accent6 9 6" xfId="2750"/>
    <cellStyle name="40% - Accent6 9 6 2" xfId="5281"/>
    <cellStyle name="40% - Accent6 9 6 2 2" xfId="12593"/>
    <cellStyle name="40% - Accent6 9 6 3" xfId="4348"/>
    <cellStyle name="40% - Accent6 9 6 3 2" xfId="11660"/>
    <cellStyle name="40% - Accent6 9 6 4" xfId="6053"/>
    <cellStyle name="40% - Accent6 9 6 4 2" xfId="13345"/>
    <cellStyle name="40% - Accent6 9 6 5" xfId="10434"/>
    <cellStyle name="40% - Accent6 9 7" xfId="3489"/>
    <cellStyle name="40% - Accent6 9 7 2" xfId="5282"/>
    <cellStyle name="40% - Accent6 9 7 2 2" xfId="12594"/>
    <cellStyle name="40% - Accent6 9 7 3" xfId="4347"/>
    <cellStyle name="40% - Accent6 9 7 3 2" xfId="11659"/>
    <cellStyle name="40% - Accent6 9 7 4" xfId="6054"/>
    <cellStyle name="40% - Accent6 9 7 4 2" xfId="13346"/>
    <cellStyle name="40% - Accent6 9 7 5" xfId="10867"/>
    <cellStyle name="40% - Accent6 9 8" xfId="5276"/>
    <cellStyle name="40% - Accent6 9 8 2" xfId="12588"/>
    <cellStyle name="40% - Accent6 9 9" xfId="4361"/>
    <cellStyle name="40% - Accent6 9 9 2" xfId="11673"/>
    <cellStyle name="60% - Accent1" xfId="12" builtinId="32" customBuiltin="1"/>
    <cellStyle name="60% - Accent1 10" xfId="1637"/>
    <cellStyle name="60% - Accent1 2" xfId="330"/>
    <cellStyle name="60% - Accent1 2 2" xfId="1786"/>
    <cellStyle name="60% - Accent1 2 3" xfId="1787"/>
    <cellStyle name="60% - Accent1 3" xfId="331"/>
    <cellStyle name="60% - Accent1 3 2" xfId="1788"/>
    <cellStyle name="60% - Accent1 3 3" xfId="1789"/>
    <cellStyle name="60% - Accent1 4" xfId="470"/>
    <cellStyle name="60% - Accent1 4 2" xfId="1790"/>
    <cellStyle name="60% - Accent1 5" xfId="702"/>
    <cellStyle name="60% - Accent1 5 2" xfId="1791"/>
    <cellStyle name="60% - Accent1 5 3" xfId="2054"/>
    <cellStyle name="60% - Accent1 5 4" xfId="2088"/>
    <cellStyle name="60% - Accent1 5 5" xfId="1735"/>
    <cellStyle name="60% - Accent1 6" xfId="1550"/>
    <cellStyle name="60% - Accent1 7" xfId="1532"/>
    <cellStyle name="60% - Accent1 8" xfId="751"/>
    <cellStyle name="60% - Accent1 9" xfId="1596"/>
    <cellStyle name="60% - Accent2" xfId="16" builtinId="36" customBuiltin="1"/>
    <cellStyle name="60% - Accent2 10" xfId="1638"/>
    <cellStyle name="60% - Accent2 2" xfId="332"/>
    <cellStyle name="60% - Accent2 2 2" xfId="1794"/>
    <cellStyle name="60% - Accent2 2 3" xfId="1795"/>
    <cellStyle name="60% - Accent2 3" xfId="333"/>
    <cellStyle name="60% - Accent2 3 2" xfId="1797"/>
    <cellStyle name="60% - Accent2 3 3" xfId="1798"/>
    <cellStyle name="60% - Accent2 4" xfId="469"/>
    <cellStyle name="60% - Accent2 4 2" xfId="1800"/>
    <cellStyle name="60% - Accent2 5" xfId="744"/>
    <cellStyle name="60% - Accent2 5 2" xfId="1801"/>
    <cellStyle name="60% - Accent2 5 3" xfId="2056"/>
    <cellStyle name="60% - Accent2 5 4" xfId="2085"/>
    <cellStyle name="60% - Accent2 5 5" xfId="2053"/>
    <cellStyle name="60% - Accent2 6" xfId="1531"/>
    <cellStyle name="60% - Accent2 7" xfId="1537"/>
    <cellStyle name="60% - Accent2 8" xfId="1292"/>
    <cellStyle name="60% - Accent2 9" xfId="1597"/>
    <cellStyle name="60% - Accent3" xfId="20" builtinId="40" customBuiltin="1"/>
    <cellStyle name="60% - Accent3 10" xfId="1639"/>
    <cellStyle name="60% - Accent3 2" xfId="334"/>
    <cellStyle name="60% - Accent3 2 2" xfId="1803"/>
    <cellStyle name="60% - Accent3 2 3" xfId="1804"/>
    <cellStyle name="60% - Accent3 3" xfId="335"/>
    <cellStyle name="60% - Accent3 3 2" xfId="1805"/>
    <cellStyle name="60% - Accent3 3 3" xfId="1806"/>
    <cellStyle name="60% - Accent3 4" xfId="434"/>
    <cellStyle name="60% - Accent3 4 2" xfId="1808"/>
    <cellStyle name="60% - Accent3 5" xfId="758"/>
    <cellStyle name="60% - Accent3 5 2" xfId="1809"/>
    <cellStyle name="60% - Accent3 5 3" xfId="2059"/>
    <cellStyle name="60% - Accent3 5 4" xfId="2082"/>
    <cellStyle name="60% - Accent3 5 5" xfId="2057"/>
    <cellStyle name="60% - Accent3 6" xfId="1557"/>
    <cellStyle name="60% - Accent3 7" xfId="1568"/>
    <cellStyle name="60% - Accent3 8" xfId="752"/>
    <cellStyle name="60% - Accent3 9" xfId="1598"/>
    <cellStyle name="60% - Accent4" xfId="24" builtinId="44" customBuiltin="1"/>
    <cellStyle name="60% - Accent4 10" xfId="1640"/>
    <cellStyle name="60% - Accent4 2" xfId="336"/>
    <cellStyle name="60% - Accent4 2 2" xfId="1812"/>
    <cellStyle name="60% - Accent4 2 3" xfId="1813"/>
    <cellStyle name="60% - Accent4 3" xfId="337"/>
    <cellStyle name="60% - Accent4 3 2" xfId="1815"/>
    <cellStyle name="60% - Accent4 3 3" xfId="1816"/>
    <cellStyle name="60% - Accent4 4" xfId="468"/>
    <cellStyle name="60% - Accent4 4 2" xfId="1818"/>
    <cellStyle name="60% - Accent4 5" xfId="1271"/>
    <cellStyle name="60% - Accent4 5 2" xfId="1819"/>
    <cellStyle name="60% - Accent4 5 3" xfId="2062"/>
    <cellStyle name="60% - Accent4 5 4" xfId="2079"/>
    <cellStyle name="60% - Accent4 5 5" xfId="2060"/>
    <cellStyle name="60% - Accent4 6" xfId="1529"/>
    <cellStyle name="60% - Accent4 7" xfId="1544"/>
    <cellStyle name="60% - Accent4 8" xfId="843"/>
    <cellStyle name="60% - Accent4 9" xfId="1599"/>
    <cellStyle name="60% - Accent5" xfId="28" builtinId="48" customBuiltin="1"/>
    <cellStyle name="60% - Accent5 10" xfId="1641"/>
    <cellStyle name="60% - Accent5 2" xfId="338"/>
    <cellStyle name="60% - Accent5 2 2" xfId="1822"/>
    <cellStyle name="60% - Accent5 2 3" xfId="1823"/>
    <cellStyle name="60% - Accent5 3" xfId="339"/>
    <cellStyle name="60% - Accent5 3 2" xfId="1825"/>
    <cellStyle name="60% - Accent5 3 3" xfId="1826"/>
    <cellStyle name="60% - Accent5 4" xfId="467"/>
    <cellStyle name="60% - Accent5 4 2" xfId="1828"/>
    <cellStyle name="60% - Accent5 5" xfId="1506"/>
    <cellStyle name="60% - Accent5 5 2" xfId="1829"/>
    <cellStyle name="60% - Accent5 5 3" xfId="2065"/>
    <cellStyle name="60% - Accent5 5 4" xfId="2076"/>
    <cellStyle name="60% - Accent5 5 5" xfId="2063"/>
    <cellStyle name="60% - Accent5 6" xfId="1516"/>
    <cellStyle name="60% - Accent5 7" xfId="1572"/>
    <cellStyle name="60% - Accent5 8" xfId="1269"/>
    <cellStyle name="60% - Accent5 9" xfId="1600"/>
    <cellStyle name="60% - Accent6" xfId="32" builtinId="52" customBuiltin="1"/>
    <cellStyle name="60% - Accent6 10" xfId="1642"/>
    <cellStyle name="60% - Accent6 2" xfId="340"/>
    <cellStyle name="60% - Accent6 2 2" xfId="1831"/>
    <cellStyle name="60% - Accent6 2 3" xfId="1832"/>
    <cellStyle name="60% - Accent6 3" xfId="341"/>
    <cellStyle name="60% - Accent6 3 2" xfId="1833"/>
    <cellStyle name="60% - Accent6 3 3" xfId="1834"/>
    <cellStyle name="60% - Accent6 4" xfId="431"/>
    <cellStyle name="60% - Accent6 4 2" xfId="1835"/>
    <cellStyle name="60% - Accent6 5" xfId="1513"/>
    <cellStyle name="60% - Accent6 5 2" xfId="1836"/>
    <cellStyle name="60% - Accent6 5 3" xfId="2068"/>
    <cellStyle name="60% - Accent6 5 4" xfId="2073"/>
    <cellStyle name="60% - Accent6 5 5" xfId="2066"/>
    <cellStyle name="60% - Accent6 6" xfId="1526"/>
    <cellStyle name="60% - Accent6 7" xfId="1519"/>
    <cellStyle name="60% - Accent6 8" xfId="811"/>
    <cellStyle name="60% - Accent6 9" xfId="1601"/>
    <cellStyle name="Accent1" xfId="9" builtinId="29" customBuiltin="1"/>
    <cellStyle name="Accent1 10" xfId="1643"/>
    <cellStyle name="Accent1 2" xfId="342"/>
    <cellStyle name="Accent1 2 2" xfId="1837"/>
    <cellStyle name="Accent1 2 3" xfId="1838"/>
    <cellStyle name="Accent1 3" xfId="343"/>
    <cellStyle name="Accent1 3 2" xfId="1840"/>
    <cellStyle name="Accent1 3 3" xfId="1841"/>
    <cellStyle name="Accent1 4" xfId="466"/>
    <cellStyle name="Accent1 4 2" xfId="1843"/>
    <cellStyle name="Accent1 5" xfId="1357"/>
    <cellStyle name="Accent1 5 2" xfId="1844"/>
    <cellStyle name="Accent1 5 3" xfId="2070"/>
    <cellStyle name="Accent1 5 4" xfId="2069"/>
    <cellStyle name="Accent1 5 5" xfId="2071"/>
    <cellStyle name="Accent1 6" xfId="1564"/>
    <cellStyle name="Accent1 7" xfId="1555"/>
    <cellStyle name="Accent1 8" xfId="810"/>
    <cellStyle name="Accent1 9" xfId="1602"/>
    <cellStyle name="Accent2" xfId="13" builtinId="33" customBuiltin="1"/>
    <cellStyle name="Accent2 10" xfId="1644"/>
    <cellStyle name="Accent2 2" xfId="344"/>
    <cellStyle name="Accent2 2 2" xfId="1847"/>
    <cellStyle name="Accent2 2 3" xfId="1848"/>
    <cellStyle name="Accent2 3" xfId="345"/>
    <cellStyle name="Accent2 3 2" xfId="1850"/>
    <cellStyle name="Accent2 3 3" xfId="1851"/>
    <cellStyle name="Accent2 4" xfId="465"/>
    <cellStyle name="Accent2 4 2" xfId="1852"/>
    <cellStyle name="Accent2 5" xfId="1361"/>
    <cellStyle name="Accent2 5 2" xfId="1853"/>
    <cellStyle name="Accent2 5 3" xfId="2072"/>
    <cellStyle name="Accent2 5 4" xfId="2067"/>
    <cellStyle name="Accent2 5 5" xfId="2074"/>
    <cellStyle name="Accent2 6" xfId="1553"/>
    <cellStyle name="Accent2 7" xfId="1530"/>
    <cellStyle name="Accent2 8" xfId="1297"/>
    <cellStyle name="Accent2 9" xfId="1603"/>
    <cellStyle name="Accent3" xfId="17" builtinId="37" customBuiltin="1"/>
    <cellStyle name="Accent3 10" xfId="1645"/>
    <cellStyle name="Accent3 2" xfId="346"/>
    <cellStyle name="Accent3 2 2" xfId="1856"/>
    <cellStyle name="Accent3 2 3" xfId="1857"/>
    <cellStyle name="Accent3 3" xfId="347"/>
    <cellStyle name="Accent3 3 2" xfId="1859"/>
    <cellStyle name="Accent3 3 3" xfId="1860"/>
    <cellStyle name="Accent3 4" xfId="428"/>
    <cellStyle name="Accent3 4 2" xfId="1862"/>
    <cellStyle name="Accent3 5" xfId="1321"/>
    <cellStyle name="Accent3 5 2" xfId="1863"/>
    <cellStyle name="Accent3 5 3" xfId="2075"/>
    <cellStyle name="Accent3 5 4" xfId="2064"/>
    <cellStyle name="Accent3 5 5" xfId="2077"/>
    <cellStyle name="Accent3 6" xfId="1518"/>
    <cellStyle name="Accent3 7" xfId="1551"/>
    <cellStyle name="Accent3 8" xfId="809"/>
    <cellStyle name="Accent3 9" xfId="1604"/>
    <cellStyle name="Accent4" xfId="21" builtinId="41" customBuiltin="1"/>
    <cellStyle name="Accent4 10" xfId="1646"/>
    <cellStyle name="Accent4 2" xfId="348"/>
    <cellStyle name="Accent4 2 2" xfId="1866"/>
    <cellStyle name="Accent4 2 3" xfId="1867"/>
    <cellStyle name="Accent4 3" xfId="349"/>
    <cellStyle name="Accent4 3 2" xfId="1869"/>
    <cellStyle name="Accent4 3 3" xfId="1870"/>
    <cellStyle name="Accent4 4" xfId="464"/>
    <cellStyle name="Accent4 4 2" xfId="1872"/>
    <cellStyle name="Accent4 5" xfId="1294"/>
    <cellStyle name="Accent4 5 2" xfId="1873"/>
    <cellStyle name="Accent4 5 3" xfId="2078"/>
    <cellStyle name="Accent4 5 4" xfId="2061"/>
    <cellStyle name="Accent4 5 5" xfId="2080"/>
    <cellStyle name="Accent4 6" xfId="1563"/>
    <cellStyle name="Accent4 7" xfId="1566"/>
    <cellStyle name="Accent4 8" xfId="808"/>
    <cellStyle name="Accent4 9" xfId="1605"/>
    <cellStyle name="Accent5" xfId="25" builtinId="45" customBuiltin="1"/>
    <cellStyle name="Accent5 10" xfId="1647"/>
    <cellStyle name="Accent5 2" xfId="350"/>
    <cellStyle name="Accent5 2 2" xfId="1876"/>
    <cellStyle name="Accent5 2 3" xfId="1877"/>
    <cellStyle name="Accent5 3" xfId="351"/>
    <cellStyle name="Accent5 3 2" xfId="1878"/>
    <cellStyle name="Accent5 3 3" xfId="1879"/>
    <cellStyle name="Accent5 4" xfId="463"/>
    <cellStyle name="Accent5 4 2" xfId="1880"/>
    <cellStyle name="Accent5 5" xfId="1520"/>
    <cellStyle name="Accent5 5 2" xfId="1881"/>
    <cellStyle name="Accent5 5 3" xfId="2081"/>
    <cellStyle name="Accent5 5 4" xfId="2058"/>
    <cellStyle name="Accent5 5 5" xfId="2083"/>
    <cellStyle name="Accent5 6" xfId="1552"/>
    <cellStyle name="Accent5 7" xfId="708"/>
    <cellStyle name="Accent5 8" xfId="1298"/>
    <cellStyle name="Accent5 9" xfId="1606"/>
    <cellStyle name="Accent6" xfId="29" builtinId="49" customBuiltin="1"/>
    <cellStyle name="Accent6 10" xfId="1648"/>
    <cellStyle name="Accent6 2" xfId="352"/>
    <cellStyle name="Accent6 2 2" xfId="1882"/>
    <cellStyle name="Accent6 2 3" xfId="1883"/>
    <cellStyle name="Accent6 3" xfId="353"/>
    <cellStyle name="Accent6 3 2" xfId="1884"/>
    <cellStyle name="Accent6 3 3" xfId="1885"/>
    <cellStyle name="Accent6 4" xfId="427"/>
    <cellStyle name="Accent6 4 2" xfId="1886"/>
    <cellStyle name="Accent6 5" xfId="1521"/>
    <cellStyle name="Accent6 5 2" xfId="1887"/>
    <cellStyle name="Accent6 5 3" xfId="2084"/>
    <cellStyle name="Accent6 5 4" xfId="2055"/>
    <cellStyle name="Accent6 5 5" xfId="2087"/>
    <cellStyle name="Accent6 6" xfId="1543"/>
    <cellStyle name="Accent6 7" xfId="724"/>
    <cellStyle name="Accent6 8" xfId="807"/>
    <cellStyle name="Accent6 9" xfId="1607"/>
    <cellStyle name="Bad" xfId="3" builtinId="27" customBuiltin="1"/>
    <cellStyle name="Bad 10" xfId="1649"/>
    <cellStyle name="Bad 2" xfId="354"/>
    <cellStyle name="Bad 2 2" xfId="1890"/>
    <cellStyle name="Bad 2 3" xfId="1891"/>
    <cellStyle name="Bad 3" xfId="355"/>
    <cellStyle name="Bad 3 2" xfId="1893"/>
    <cellStyle name="Bad 3 3" xfId="1894"/>
    <cellStyle name="Bad 4" xfId="462"/>
    <cellStyle name="Bad 4 2" xfId="1896"/>
    <cellStyle name="Bad 5" xfId="853"/>
    <cellStyle name="Bad 5 2" xfId="1897"/>
    <cellStyle name="Bad 5 3" xfId="2086"/>
    <cellStyle name="Bad 5 4" xfId="1685"/>
    <cellStyle name="Bad 5 5" xfId="2090"/>
    <cellStyle name="Bad 6" xfId="715"/>
    <cellStyle name="Bad 7" xfId="858"/>
    <cellStyle name="Bad 8" xfId="806"/>
    <cellStyle name="Bad 9" xfId="1608"/>
    <cellStyle name="Calculation" xfId="7" builtinId="22" customBuiltin="1"/>
    <cellStyle name="Calculation 10" xfId="1650"/>
    <cellStyle name="Calculation 2" xfId="356"/>
    <cellStyle name="Calculation 2 2" xfId="1900"/>
    <cellStyle name="Calculation 2 3" xfId="1901"/>
    <cellStyle name="Calculation 3" xfId="357"/>
    <cellStyle name="Calculation 3 2" xfId="1903"/>
    <cellStyle name="Calculation 3 3" xfId="1904"/>
    <cellStyle name="Calculation 4" xfId="461"/>
    <cellStyle name="Calculation 4 2" xfId="1906"/>
    <cellStyle name="Calculation 5" xfId="1527"/>
    <cellStyle name="Calculation 5 2" xfId="1907"/>
    <cellStyle name="Calculation 5 3" xfId="2089"/>
    <cellStyle name="Calculation 5 4" xfId="1779"/>
    <cellStyle name="Calculation 5 5" xfId="2101"/>
    <cellStyle name="Calculation 6" xfId="1567"/>
    <cellStyle name="Calculation 7" xfId="723"/>
    <cellStyle name="Calculation 8" xfId="1267"/>
    <cellStyle name="Calculation 9" xfId="1609"/>
    <cellStyle name="Check Cell" xfId="8" builtinId="23" customBuiltin="1"/>
    <cellStyle name="Check Cell 10" xfId="1651"/>
    <cellStyle name="Check Cell 2" xfId="358"/>
    <cellStyle name="Check Cell 2 2" xfId="1910"/>
    <cellStyle name="Check Cell 2 3" xfId="1911"/>
    <cellStyle name="Check Cell 3" xfId="359"/>
    <cellStyle name="Check Cell 3 2" xfId="1913"/>
    <cellStyle name="Check Cell 3 3" xfId="1914"/>
    <cellStyle name="Check Cell 4" xfId="426"/>
    <cellStyle name="Check Cell 4 2" xfId="1916"/>
    <cellStyle name="Check Cell 5" xfId="1571"/>
    <cellStyle name="Check Cell 5 2" xfId="1917"/>
    <cellStyle name="Check Cell 5 3" xfId="2094"/>
    <cellStyle name="Check Cell 5 4" xfId="1814"/>
    <cellStyle name="Check Cell 5 5" xfId="2109"/>
    <cellStyle name="Check Cell 6" xfId="1533"/>
    <cellStyle name="Check Cell 7" xfId="722"/>
    <cellStyle name="Check Cell 8" xfId="805"/>
    <cellStyle name="Check Cell 9" xfId="1610"/>
    <cellStyle name="Comma" xfId="16394" builtinId="3"/>
    <cellStyle name="Comma 2 2" xfId="1918"/>
    <cellStyle name="Comma 3 2" xfId="1919"/>
    <cellStyle name="Comma 5 2" xfId="1920"/>
    <cellStyle name="Comma 6" xfId="1921"/>
    <cellStyle name="Currency 2 2" xfId="1922"/>
    <cellStyle name="Currency 3 2" xfId="1923"/>
    <cellStyle name="Currency 5 2" xfId="1924"/>
    <cellStyle name="Currency 6 2" xfId="1925"/>
    <cellStyle name="Currency 7" xfId="1926"/>
    <cellStyle name="Explanatory Text 10" xfId="1653"/>
    <cellStyle name="Explanatory Text 11" xfId="3064"/>
    <cellStyle name="Explanatory Text 12" xfId="3269"/>
    <cellStyle name="Explanatory Text 13" xfId="3311"/>
    <cellStyle name="Explanatory Text 2" xfId="360"/>
    <cellStyle name="Explanatory Text 2 2" xfId="361"/>
    <cellStyle name="Explanatory Text 2 3" xfId="1929"/>
    <cellStyle name="Explanatory Text 2 4" xfId="3065"/>
    <cellStyle name="Explanatory Text 2 5" xfId="3283"/>
    <cellStyle name="Explanatory Text 2 6" xfId="3326"/>
    <cellStyle name="Explanatory Text 3" xfId="362"/>
    <cellStyle name="Explanatory Text 3 2" xfId="1931"/>
    <cellStyle name="Explanatory Text 3 3" xfId="1932"/>
    <cellStyle name="Explanatory Text 4" xfId="425"/>
    <cellStyle name="Explanatory Text 4 2" xfId="1934"/>
    <cellStyle name="Explanatory Text 5" xfId="1569"/>
    <cellStyle name="Explanatory Text 5 2" xfId="1935"/>
    <cellStyle name="Explanatory Text 5 3" xfId="2102"/>
    <cellStyle name="Explanatory Text 5 4" xfId="1899"/>
    <cellStyle name="Explanatory Text 5 5" xfId="2134"/>
    <cellStyle name="Explanatory Text 6" xfId="1343"/>
    <cellStyle name="Explanatory Text 7" xfId="720"/>
    <cellStyle name="Explanatory Text 8" xfId="803"/>
    <cellStyle name="Explanatory Text 9" xfId="1613"/>
    <cellStyle name="Good" xfId="2" builtinId="26" customBuiltin="1"/>
    <cellStyle name="Good 10" xfId="1654"/>
    <cellStyle name="Good 2" xfId="363"/>
    <cellStyle name="Good 2 2" xfId="1936"/>
    <cellStyle name="Good 2 3" xfId="1937"/>
    <cellStyle name="Good 3" xfId="364"/>
    <cellStyle name="Good 3 2" xfId="1938"/>
    <cellStyle name="Good 3 3" xfId="1939"/>
    <cellStyle name="Good 4" xfId="460"/>
    <cellStyle name="Good 4 2" xfId="1940"/>
    <cellStyle name="Good 5" xfId="1549"/>
    <cellStyle name="Good 5 2" xfId="1941"/>
    <cellStyle name="Good 5 3" xfId="2108"/>
    <cellStyle name="Good 5 4" xfId="1942"/>
    <cellStyle name="Good 5 5" xfId="2142"/>
    <cellStyle name="Good 6" xfId="1368"/>
    <cellStyle name="Good 7" xfId="1584"/>
    <cellStyle name="Good 8" xfId="802"/>
    <cellStyle name="Good 9" xfId="1614"/>
    <cellStyle name="Heading 1 10" xfId="1655"/>
    <cellStyle name="Heading 1 11" xfId="3066"/>
    <cellStyle name="Heading 1 12" xfId="3253"/>
    <cellStyle name="Heading 1 13" xfId="3304"/>
    <cellStyle name="Heading 1 2" xfId="365"/>
    <cellStyle name="Heading 1 2 2" xfId="366"/>
    <cellStyle name="Heading 1 2 3" xfId="1943"/>
    <cellStyle name="Heading 1 2 4" xfId="3067"/>
    <cellStyle name="Heading 1 2 5" xfId="3125"/>
    <cellStyle name="Heading 1 2 6" xfId="3327"/>
    <cellStyle name="Heading 1 3" xfId="367"/>
    <cellStyle name="Heading 1 3 2" xfId="1945"/>
    <cellStyle name="Heading 1 3 3" xfId="1946"/>
    <cellStyle name="Heading 1 4" xfId="459"/>
    <cellStyle name="Heading 1 4 2" xfId="1948"/>
    <cellStyle name="Heading 1 5" xfId="1570"/>
    <cellStyle name="Heading 1 5 2" xfId="1949"/>
    <cellStyle name="Heading 1 5 3" xfId="2115"/>
    <cellStyle name="Heading 1 5 4" xfId="1984"/>
    <cellStyle name="Heading 1 5 5" xfId="2173"/>
    <cellStyle name="Heading 1 6" xfId="1559"/>
    <cellStyle name="Heading 1 7" xfId="859"/>
    <cellStyle name="Heading 1 8" xfId="1300"/>
    <cellStyle name="Heading 1 9" xfId="1615"/>
    <cellStyle name="Heading 2 10" xfId="1656"/>
    <cellStyle name="Heading 2 11" xfId="3068"/>
    <cellStyle name="Heading 2 12" xfId="3289"/>
    <cellStyle name="Heading 2 13" xfId="3305"/>
    <cellStyle name="Heading 2 2" xfId="368"/>
    <cellStyle name="Heading 2 2 2" xfId="369"/>
    <cellStyle name="Heading 2 2 3" xfId="1952"/>
    <cellStyle name="Heading 2 2 4" xfId="3069"/>
    <cellStyle name="Heading 2 2 5" xfId="3267"/>
    <cellStyle name="Heading 2 2 6" xfId="3328"/>
    <cellStyle name="Heading 2 3" xfId="370"/>
    <cellStyle name="Heading 2 3 2" xfId="1954"/>
    <cellStyle name="Heading 2 3 3" xfId="1955"/>
    <cellStyle name="Heading 2 4" xfId="429"/>
    <cellStyle name="Heading 2 4 2" xfId="1956"/>
    <cellStyle name="Heading 2 5" xfId="1536"/>
    <cellStyle name="Heading 2 5 2" xfId="1957"/>
    <cellStyle name="Heading 2 5 3" xfId="2121"/>
    <cellStyle name="Heading 2 5 4" xfId="2040"/>
    <cellStyle name="Heading 2 5 5" xfId="2187"/>
    <cellStyle name="Heading 2 6" xfId="1585"/>
    <cellStyle name="Heading 2 7" xfId="1582"/>
    <cellStyle name="Heading 2 8" xfId="898"/>
    <cellStyle name="Heading 2 9" xfId="1616"/>
    <cellStyle name="Heading 3 10" xfId="1657"/>
    <cellStyle name="Heading 3 11" xfId="3070"/>
    <cellStyle name="Heading 3 12" xfId="3219"/>
    <cellStyle name="Heading 3 13" xfId="3306"/>
    <cellStyle name="Heading 3 2" xfId="371"/>
    <cellStyle name="Heading 3 2 2" xfId="372"/>
    <cellStyle name="Heading 3 2 3" xfId="1960"/>
    <cellStyle name="Heading 3 2 4" xfId="3071"/>
    <cellStyle name="Heading 3 2 5" xfId="3153"/>
    <cellStyle name="Heading 3 2 6" xfId="3329"/>
    <cellStyle name="Heading 3 3" xfId="373"/>
    <cellStyle name="Heading 3 3 2" xfId="1962"/>
    <cellStyle name="Heading 3 3 3" xfId="1963"/>
    <cellStyle name="Heading 3 4" xfId="458"/>
    <cellStyle name="Heading 3 4 2" xfId="1965"/>
    <cellStyle name="Heading 3 5" xfId="1547"/>
    <cellStyle name="Heading 3 5 2" xfId="1966"/>
    <cellStyle name="Heading 3 5 3" xfId="2125"/>
    <cellStyle name="Heading 3 5 4" xfId="2193"/>
    <cellStyle name="Heading 3 5 5" xfId="2254"/>
    <cellStyle name="Heading 3 6" xfId="849"/>
    <cellStyle name="Heading 3 7" xfId="719"/>
    <cellStyle name="Heading 3 8" xfId="986"/>
    <cellStyle name="Heading 3 9" xfId="1617"/>
    <cellStyle name="Heading 4 10" xfId="1658"/>
    <cellStyle name="Heading 4 11" xfId="3072"/>
    <cellStyle name="Heading 4 12" xfId="3297"/>
    <cellStyle name="Heading 4 13" xfId="3307"/>
    <cellStyle name="Heading 4 2" xfId="374"/>
    <cellStyle name="Heading 4 2 2" xfId="375"/>
    <cellStyle name="Heading 4 2 3" xfId="1969"/>
    <cellStyle name="Heading 4 2 4" xfId="3073"/>
    <cellStyle name="Heading 4 2 5" xfId="3268"/>
    <cellStyle name="Heading 4 2 6" xfId="3330"/>
    <cellStyle name="Heading 4 3" xfId="376"/>
    <cellStyle name="Heading 4 3 2" xfId="1971"/>
    <cellStyle name="Heading 4 3 3" xfId="1972"/>
    <cellStyle name="Heading 4 4" xfId="457"/>
    <cellStyle name="Heading 4 4 2" xfId="1974"/>
    <cellStyle name="Heading 4 5" xfId="1540"/>
    <cellStyle name="Heading 4 5 2" xfId="1975"/>
    <cellStyle name="Heading 4 5 3" xfId="2129"/>
    <cellStyle name="Heading 4 5 4" xfId="2197"/>
    <cellStyle name="Heading 4 5 5" xfId="2255"/>
    <cellStyle name="Heading 4 6" xfId="1583"/>
    <cellStyle name="Heading 4 7" xfId="1580"/>
    <cellStyle name="Heading 4 8" xfId="1272"/>
    <cellStyle name="Heading 4 9" xfId="1618"/>
    <cellStyle name="Input" xfId="5" builtinId="20" customBuiltin="1"/>
    <cellStyle name="Input 10" xfId="1659"/>
    <cellStyle name="Input 2" xfId="377"/>
    <cellStyle name="Input 2 2" xfId="1978"/>
    <cellStyle name="Input 2 3" xfId="1979"/>
    <cellStyle name="Input 3" xfId="378"/>
    <cellStyle name="Input 3 2" xfId="1980"/>
    <cellStyle name="Input 3 3" xfId="1981"/>
    <cellStyle name="Input 4" xfId="437"/>
    <cellStyle name="Input 4 2" xfId="1982"/>
    <cellStyle name="Input 5" xfId="1512"/>
    <cellStyle name="Input 5 2" xfId="1983"/>
    <cellStyle name="Input 5 3" xfId="2135"/>
    <cellStyle name="Input 5 4" xfId="2202"/>
    <cellStyle name="Input 5 5" xfId="2256"/>
    <cellStyle name="Input 6" xfId="1510"/>
    <cellStyle name="Input 7" xfId="718"/>
    <cellStyle name="Input 8" xfId="916"/>
    <cellStyle name="Input 9" xfId="1619"/>
    <cellStyle name="Linked Cell 10" xfId="1660"/>
    <cellStyle name="Linked Cell 11" xfId="3074"/>
    <cellStyle name="Linked Cell 12" xfId="3270"/>
    <cellStyle name="Linked Cell 13" xfId="3308"/>
    <cellStyle name="Linked Cell 2" xfId="379"/>
    <cellStyle name="Linked Cell 2 2" xfId="380"/>
    <cellStyle name="Linked Cell 2 3" xfId="1985"/>
    <cellStyle name="Linked Cell 2 4" xfId="3075"/>
    <cellStyle name="Linked Cell 2 5" xfId="3280"/>
    <cellStyle name="Linked Cell 2 6" xfId="3331"/>
    <cellStyle name="Linked Cell 3" xfId="381"/>
    <cellStyle name="Linked Cell 3 2" xfId="1986"/>
    <cellStyle name="Linked Cell 3 3" xfId="1987"/>
    <cellStyle name="Linked Cell 4" xfId="456"/>
    <cellStyle name="Linked Cell 4 2" xfId="1988"/>
    <cellStyle name="Linked Cell 5" xfId="712"/>
    <cellStyle name="Linked Cell 5 2" xfId="1989"/>
    <cellStyle name="Linked Cell 5 3" xfId="2141"/>
    <cellStyle name="Linked Cell 5 4" xfId="2208"/>
    <cellStyle name="Linked Cell 5 5" xfId="2257"/>
    <cellStyle name="Linked Cell 6" xfId="1581"/>
    <cellStyle name="Linked Cell 7" xfId="1288"/>
    <cellStyle name="Linked Cell 8" xfId="819"/>
    <cellStyle name="Linked Cell 9" xfId="1620"/>
    <cellStyle name="Neutral" xfId="4" builtinId="28" customBuiltin="1"/>
    <cellStyle name="Neutral 10" xfId="1661"/>
    <cellStyle name="Neutral 2" xfId="382"/>
    <cellStyle name="Neutral 2 2" xfId="1992"/>
    <cellStyle name="Neutral 2 3" xfId="1993"/>
    <cellStyle name="Neutral 3" xfId="383"/>
    <cellStyle name="Neutral 3 2" xfId="1995"/>
    <cellStyle name="Neutral 3 3" xfId="1996"/>
    <cellStyle name="Neutral 4" xfId="455"/>
    <cellStyle name="Neutral 4 2" xfId="1998"/>
    <cellStyle name="Neutral 5" xfId="1358"/>
    <cellStyle name="Neutral 5 2" xfId="1999"/>
    <cellStyle name="Neutral 5 3" xfId="2148"/>
    <cellStyle name="Neutral 5 4" xfId="2214"/>
    <cellStyle name="Neutral 5 5" xfId="2258"/>
    <cellStyle name="Neutral 6" xfId="737"/>
    <cellStyle name="Neutral 7" xfId="747"/>
    <cellStyle name="Neutral 8" xfId="1301"/>
    <cellStyle name="Neutral 9" xfId="1621"/>
    <cellStyle name="Normal" xfId="0" builtinId="0"/>
    <cellStyle name="Normal 10" xfId="39"/>
    <cellStyle name="Normal 10 2" xfId="82"/>
    <cellStyle name="Normal 10 2 2" xfId="142"/>
    <cellStyle name="Normal 10 3" xfId="154"/>
    <cellStyle name="Normal 10 4" xfId="293"/>
    <cellStyle name="Normal 10 4 2" xfId="5761"/>
    <cellStyle name="Normal 10 4 3" xfId="7381"/>
    <cellStyle name="Normal 10 4 4" xfId="8674"/>
    <cellStyle name="Normal 10 5" xfId="3646"/>
    <cellStyle name="Normal 10 6" xfId="9180"/>
    <cellStyle name="Normal 100" xfId="240"/>
    <cellStyle name="Normal 100 2" xfId="5762"/>
    <cellStyle name="Normal 100 3" xfId="7382"/>
    <cellStyle name="Normal 100 4" xfId="8675"/>
    <cellStyle name="Normal 101" xfId="247"/>
    <cellStyle name="Normal 101 2" xfId="5763"/>
    <cellStyle name="Normal 101 3" xfId="7383"/>
    <cellStyle name="Normal 101 4" xfId="8676"/>
    <cellStyle name="Normal 102" xfId="253"/>
    <cellStyle name="Normal 102 2" xfId="5764"/>
    <cellStyle name="Normal 102 3" xfId="7384"/>
    <cellStyle name="Normal 102 4" xfId="8677"/>
    <cellStyle name="Normal 103" xfId="259"/>
    <cellStyle name="Normal 103 2" xfId="5765"/>
    <cellStyle name="Normal 103 3" xfId="7385"/>
    <cellStyle name="Normal 103 4" xfId="8678"/>
    <cellStyle name="Normal 104" xfId="265"/>
    <cellStyle name="Normal 104 2" xfId="5766"/>
    <cellStyle name="Normal 104 3" xfId="7386"/>
    <cellStyle name="Normal 104 4" xfId="8679"/>
    <cellStyle name="Normal 105" xfId="271"/>
    <cellStyle name="Normal 105 2" xfId="5767"/>
    <cellStyle name="Normal 105 3" xfId="7387"/>
    <cellStyle name="Normal 105 4" xfId="8680"/>
    <cellStyle name="Normal 106" xfId="182"/>
    <cellStyle name="Normal 106 2" xfId="5768"/>
    <cellStyle name="Normal 106 3" xfId="7388"/>
    <cellStyle name="Normal 106 4" xfId="8681"/>
    <cellStyle name="Normal 107" xfId="201"/>
    <cellStyle name="Normal 108" xfId="195"/>
    <cellStyle name="Normal 109" xfId="246"/>
    <cellStyle name="Normal 11" xfId="40"/>
    <cellStyle name="Normal 11 2" xfId="81"/>
    <cellStyle name="Normal 11 2 2" xfId="144"/>
    <cellStyle name="Normal 11 3" xfId="155"/>
    <cellStyle name="Normal 11 4" xfId="295"/>
    <cellStyle name="Normal 11 4 2" xfId="5775"/>
    <cellStyle name="Normal 11 4 3" xfId="7395"/>
    <cellStyle name="Normal 11 4 4" xfId="8682"/>
    <cellStyle name="Normal 11 5" xfId="3648"/>
    <cellStyle name="Normal 11 6" xfId="9181"/>
    <cellStyle name="Normal 110" xfId="180"/>
    <cellStyle name="Normal 111" xfId="212"/>
    <cellStyle name="Normal 112" xfId="198"/>
    <cellStyle name="Normal 113" xfId="282"/>
    <cellStyle name="Normal 113 2" xfId="5779"/>
    <cellStyle name="Normal 113 2 2" xfId="13082"/>
    <cellStyle name="Normal 113 3" xfId="7399"/>
    <cellStyle name="Normal 113 3 2" xfId="14660"/>
    <cellStyle name="Normal 113 4" xfId="8683"/>
    <cellStyle name="Normal 113 4 2" xfId="15894"/>
    <cellStyle name="Normal 113 5" xfId="9207"/>
    <cellStyle name="Normal 114" xfId="302"/>
    <cellStyle name="Normal 114 2" xfId="5780"/>
    <cellStyle name="Normal 114 3" xfId="7400"/>
    <cellStyle name="Normal 114 4" xfId="8684"/>
    <cellStyle name="Normal 115" xfId="303"/>
    <cellStyle name="Normal 116" xfId="2041"/>
    <cellStyle name="Normal 117" xfId="3302"/>
    <cellStyle name="Normal 117 2" xfId="5783"/>
    <cellStyle name="Normal 117 2 2" xfId="13085"/>
    <cellStyle name="Normal 117 3" xfId="7403"/>
    <cellStyle name="Normal 117 3 2" xfId="14663"/>
    <cellStyle name="Normal 117 4" xfId="8685"/>
    <cellStyle name="Normal 117 4 2" xfId="15895"/>
    <cellStyle name="Normal 117 5" xfId="10729"/>
    <cellStyle name="Normal 118" xfId="3634"/>
    <cellStyle name="Normal 118 2" xfId="5784"/>
    <cellStyle name="Normal 118 3" xfId="7404"/>
    <cellStyle name="Normal 118 4" xfId="8686"/>
    <cellStyle name="Normal 118 5" xfId="10963"/>
    <cellStyle name="Normal 119" xfId="6508"/>
    <cellStyle name="Normal 119 2" xfId="13790"/>
    <cellStyle name="Normal 12" xfId="41"/>
    <cellStyle name="Normal 12 2" xfId="80"/>
    <cellStyle name="Normal 12 2 2" xfId="146"/>
    <cellStyle name="Normal 12 3" xfId="156"/>
    <cellStyle name="Normal 12 4" xfId="297"/>
    <cellStyle name="Normal 12 4 2" xfId="5788"/>
    <cellStyle name="Normal 12 4 3" xfId="7408"/>
    <cellStyle name="Normal 12 4 4" xfId="8687"/>
    <cellStyle name="Normal 12 5" xfId="3650"/>
    <cellStyle name="Normal 12 6" xfId="9182"/>
    <cellStyle name="Normal 120" xfId="299"/>
    <cellStyle name="Normal 120 2" xfId="9208"/>
    <cellStyle name="Normal 121" xfId="8673"/>
    <cellStyle name="Normal 122" xfId="9158"/>
    <cellStyle name="Normal 123" xfId="301"/>
    <cellStyle name="Normal 123 2" xfId="9210"/>
    <cellStyle name="Normal 124" xfId="8892"/>
    <cellStyle name="Normal 125" xfId="300"/>
    <cellStyle name="Normal 125 2" xfId="9209"/>
    <cellStyle name="Normal 126" xfId="9159"/>
    <cellStyle name="Normal 126 2" xfId="16328"/>
    <cellStyle name="Normal 127" xfId="9160"/>
    <cellStyle name="Normal 127 2" xfId="16329"/>
    <cellStyle name="Normal 128" xfId="9161"/>
    <cellStyle name="Normal 128 2" xfId="16330"/>
    <cellStyle name="Normal 13" xfId="42"/>
    <cellStyle name="Normal 13 2" xfId="79"/>
    <cellStyle name="Normal 13 3" xfId="9183"/>
    <cellStyle name="Normal 131" xfId="16331"/>
    <cellStyle name="Normal 132" xfId="16332"/>
    <cellStyle name="Normal 133" xfId="16333"/>
    <cellStyle name="Normal 134" xfId="16334"/>
    <cellStyle name="Normal 135" xfId="16335"/>
    <cellStyle name="Normal 136" xfId="16336"/>
    <cellStyle name="Normal 137" xfId="16337"/>
    <cellStyle name="Normal 138" xfId="16338"/>
    <cellStyle name="Normal 139" xfId="16339"/>
    <cellStyle name="Normal 14" xfId="43"/>
    <cellStyle name="Normal 14 2" xfId="78"/>
    <cellStyle name="Normal 14 3" xfId="9184"/>
    <cellStyle name="Normal 140" xfId="16340"/>
    <cellStyle name="Normal 141" xfId="16341"/>
    <cellStyle name="Normal 142" xfId="16342"/>
    <cellStyle name="Normal 143" xfId="16343"/>
    <cellStyle name="Normal 144" xfId="16344"/>
    <cellStyle name="Normal 145" xfId="16345"/>
    <cellStyle name="Normal 146" xfId="16346"/>
    <cellStyle name="Normal 147" xfId="16347"/>
    <cellStyle name="Normal 148" xfId="16348"/>
    <cellStyle name="Normal 149" xfId="16349"/>
    <cellStyle name="Normal 15" xfId="44"/>
    <cellStyle name="Normal 15 2" xfId="77"/>
    <cellStyle name="Normal 15 3" xfId="9185"/>
    <cellStyle name="Normal 150" xfId="16350"/>
    <cellStyle name="Normal 151" xfId="16351"/>
    <cellStyle name="Normal 152" xfId="16352"/>
    <cellStyle name="Normal 153" xfId="16353"/>
    <cellStyle name="Normal 154" xfId="16354"/>
    <cellStyle name="Normal 155" xfId="16355"/>
    <cellStyle name="Normal 156" xfId="16356"/>
    <cellStyle name="Normal 157" xfId="16357"/>
    <cellStyle name="Normal 158" xfId="16358"/>
    <cellStyle name="Normal 159" xfId="16359"/>
    <cellStyle name="Normal 16" xfId="45"/>
    <cellStyle name="Normal 16 2" xfId="76"/>
    <cellStyle name="Normal 16 3" xfId="9186"/>
    <cellStyle name="Normal 160" xfId="16360"/>
    <cellStyle name="Normal 161" xfId="16361"/>
    <cellStyle name="Normal 162" xfId="16362"/>
    <cellStyle name="Normal 163" xfId="16363"/>
    <cellStyle name="Normal 164" xfId="16364"/>
    <cellStyle name="Normal 165" xfId="16365"/>
    <cellStyle name="Normal 166" xfId="16366"/>
    <cellStyle name="Normal 167" xfId="16367"/>
    <cellStyle name="Normal 168" xfId="16368"/>
    <cellStyle name="Normal 169" xfId="16369"/>
    <cellStyle name="Normal 17 2" xfId="75"/>
    <cellStyle name="Normal 170" xfId="16370"/>
    <cellStyle name="Normal 171" xfId="16371"/>
    <cellStyle name="Normal 172" xfId="16372"/>
    <cellStyle name="Normal 173" xfId="16373"/>
    <cellStyle name="Normal 174" xfId="16374"/>
    <cellStyle name="Normal 175" xfId="16375"/>
    <cellStyle name="Normal 176" xfId="16376"/>
    <cellStyle name="Normal 177" xfId="16377"/>
    <cellStyle name="Normal 178" xfId="16378"/>
    <cellStyle name="Normal 179" xfId="16379"/>
    <cellStyle name="Normal 18 2" xfId="74"/>
    <cellStyle name="Normal 180" xfId="16380"/>
    <cellStyle name="Normal 181" xfId="16381"/>
    <cellStyle name="Normal 182" xfId="16382"/>
    <cellStyle name="Normal 183" xfId="16383"/>
    <cellStyle name="Normal 184" xfId="16384"/>
    <cellStyle name="Normal 185" xfId="16385"/>
    <cellStyle name="Normal 186" xfId="16386"/>
    <cellStyle name="Normal 187" xfId="16387"/>
    <cellStyle name="Normal 188" xfId="16388"/>
    <cellStyle name="Normal 189" xfId="16389"/>
    <cellStyle name="Normal 19 2" xfId="73"/>
    <cellStyle name="Normal 191" xfId="16390"/>
    <cellStyle name="Normal 192" xfId="16391"/>
    <cellStyle name="Normal 193" xfId="16392"/>
    <cellStyle name="Normal 195" xfId="16393"/>
    <cellStyle name="Normal 2" xfId="33"/>
    <cellStyle name="Normal 2 10" xfId="208"/>
    <cellStyle name="Normal 2 10 2" xfId="773"/>
    <cellStyle name="Normal 2 10 3" xfId="3131"/>
    <cellStyle name="Normal 2 10 4" xfId="3279"/>
    <cellStyle name="Normal 2 10 5" xfId="3346"/>
    <cellStyle name="Normal 2 11" xfId="176"/>
    <cellStyle name="Normal 2 11 2" xfId="1223"/>
    <cellStyle name="Normal 2 11 3" xfId="3200"/>
    <cellStyle name="Normal 2 11 4" xfId="3236"/>
    <cellStyle name="Normal 2 11 5" xfId="3624"/>
    <cellStyle name="Normal 2 12" xfId="217"/>
    <cellStyle name="Normal 2 12 2" xfId="1190"/>
    <cellStyle name="Normal 2 12 3" xfId="3192"/>
    <cellStyle name="Normal 2 12 4" xfId="3241"/>
    <cellStyle name="Normal 2 12 5" xfId="3616"/>
    <cellStyle name="Normal 2 13" xfId="225"/>
    <cellStyle name="Normal 2 13 2" xfId="1138"/>
    <cellStyle name="Normal 2 13 3" xfId="3179"/>
    <cellStyle name="Normal 2 13 4" xfId="3224"/>
    <cellStyle name="Normal 2 13 5" xfId="3607"/>
    <cellStyle name="Normal 2 14" xfId="283"/>
    <cellStyle name="Normal 2 14 2" xfId="1199"/>
    <cellStyle name="Normal 2 14 3" xfId="3196"/>
    <cellStyle name="Normal 2 14 4" xfId="3222"/>
    <cellStyle name="Normal 2 14 5" xfId="3620"/>
    <cellStyle name="Normal 2 14 6" xfId="5816"/>
    <cellStyle name="Normal 2 14 7" xfId="7436"/>
    <cellStyle name="Normal 2 14 8" xfId="8688"/>
    <cellStyle name="Normal 2 15" xfId="400"/>
    <cellStyle name="Normal 2 16" xfId="1238"/>
    <cellStyle name="Normal 2 17" xfId="1174"/>
    <cellStyle name="Normal 2 18" xfId="1230"/>
    <cellStyle name="Normal 2 19" xfId="1159"/>
    <cellStyle name="Normal 2 2" xfId="90"/>
    <cellStyle name="Normal 2 2 10" xfId="190"/>
    <cellStyle name="Normal 2 2 10 2" xfId="1145"/>
    <cellStyle name="Normal 2 2 10 3" xfId="3180"/>
    <cellStyle name="Normal 2 2 10 4" xfId="3096"/>
    <cellStyle name="Normal 2 2 10 5" xfId="3608"/>
    <cellStyle name="Normal 2 2 11" xfId="185"/>
    <cellStyle name="Normal 2 2 11 2" xfId="1171"/>
    <cellStyle name="Normal 2 2 11 3" xfId="3189"/>
    <cellStyle name="Normal 2 2 11 4" xfId="3141"/>
    <cellStyle name="Normal 2 2 11 5" xfId="3613"/>
    <cellStyle name="Normal 2 2 12" xfId="413"/>
    <cellStyle name="Normal 2 2 13" xfId="1156"/>
    <cellStyle name="Normal 2 2 14" xfId="1155"/>
    <cellStyle name="Normal 2 2 15" xfId="1220"/>
    <cellStyle name="Normal 2 2 16" xfId="1177"/>
    <cellStyle name="Normal 2 2 17" xfId="1251"/>
    <cellStyle name="Normal 2 2 18" xfId="1113"/>
    <cellStyle name="Normal 2 2 19" xfId="1097"/>
    <cellStyle name="Normal 2 2 2" xfId="130"/>
    <cellStyle name="Normal 2 2 2 10" xfId="232"/>
    <cellStyle name="Normal 2 2 2 10 2" xfId="1167"/>
    <cellStyle name="Normal 2 2 2 10 3" xfId="3187"/>
    <cellStyle name="Normal 2 2 2 10 4" xfId="3243"/>
    <cellStyle name="Normal 2 2 2 10 5" xfId="3611"/>
    <cellStyle name="Normal 2 2 2 11" xfId="239"/>
    <cellStyle name="Normal 2 2 2 11 2" xfId="1244"/>
    <cellStyle name="Normal 2 2 2 11 3" xfId="3203"/>
    <cellStyle name="Normal 2 2 2 11 4" xfId="3234"/>
    <cellStyle name="Normal 2 2 2 11 5" xfId="3626"/>
    <cellStyle name="Normal 2 2 2 12" xfId="555"/>
    <cellStyle name="Normal 2 2 2 13" xfId="1250"/>
    <cellStyle name="Normal 2 2 2 14" xfId="1252"/>
    <cellStyle name="Normal 2 2 2 15" xfId="1240"/>
    <cellStyle name="Normal 2 2 2 16" xfId="1211"/>
    <cellStyle name="Normal 2 2 2 17" xfId="1130"/>
    <cellStyle name="Normal 2 2 2 18" xfId="1128"/>
    <cellStyle name="Normal 2 2 2 19" xfId="1121"/>
    <cellStyle name="Normal 2 2 2 2" xfId="186"/>
    <cellStyle name="Normal 2 2 2 2 10" xfId="1168"/>
    <cellStyle name="Normal 2 2 2 2 11" xfId="1158"/>
    <cellStyle name="Normal 2 2 2 2 12" xfId="1245"/>
    <cellStyle name="Normal 2 2 2 2 13" xfId="1247"/>
    <cellStyle name="Normal 2 2 2 2 14" xfId="1226"/>
    <cellStyle name="Normal 2 2 2 2 15" xfId="1201"/>
    <cellStyle name="Normal 2 2 2 2 16" xfId="1132"/>
    <cellStyle name="Normal 2 2 2 2 17" xfId="1124"/>
    <cellStyle name="Normal 2 2 2 2 18" xfId="1133"/>
    <cellStyle name="Normal 2 2 2 2 19" xfId="1371"/>
    <cellStyle name="Normal 2 2 2 2 2" xfId="207"/>
    <cellStyle name="Normal 2 2 2 2 2 10" xfId="7482"/>
    <cellStyle name="Normal 2 2 2 2 2 11" xfId="8692"/>
    <cellStyle name="Normal 2 2 2 2 2 2" xfId="568"/>
    <cellStyle name="Normal 2 2 2 2 2 2 2" xfId="928"/>
    <cellStyle name="Normal 2 2 2 2 2 2 2 2" xfId="941"/>
    <cellStyle name="Normal 2 2 2 2 2 2 2 2 2" xfId="5873"/>
    <cellStyle name="Normal 2 2 2 2 2 2 2 2 2 2" xfId="5874"/>
    <cellStyle name="Normal 2 2 2 2 2 2 2 2 3" xfId="7485"/>
    <cellStyle name="Normal 2 2 2 2 2 2 2 2 4" xfId="8695"/>
    <cellStyle name="Normal 2 2 2 2 2 2 2 3" xfId="7484"/>
    <cellStyle name="Normal 2 2 2 2 2 2 2 4" xfId="8694"/>
    <cellStyle name="Normal 2 2 2 2 2 2 3" xfId="3152"/>
    <cellStyle name="Normal 2 2 2 2 2 2 4" xfId="3277"/>
    <cellStyle name="Normal 2 2 2 2 2 2 5" xfId="5872"/>
    <cellStyle name="Normal 2 2 2 2 2 2 6" xfId="7483"/>
    <cellStyle name="Normal 2 2 2 2 2 2 7" xfId="8693"/>
    <cellStyle name="Normal 2 2 2 2 2 3" xfId="1384"/>
    <cellStyle name="Normal 2 2 2 2 2 4" xfId="2598"/>
    <cellStyle name="Normal 2 2 2 2 2 5" xfId="2359"/>
    <cellStyle name="Normal 2 2 2 2 2 6" xfId="2786"/>
    <cellStyle name="Normal 2 2 2 2 2 7" xfId="3151"/>
    <cellStyle name="Normal 2 2 2 2 2 8" xfId="3113"/>
    <cellStyle name="Normal 2 2 2 2 2 9" xfId="5871"/>
    <cellStyle name="Normal 2 2 2 2 20" xfId="2585"/>
    <cellStyle name="Normal 2 2 2 2 21" xfId="2366"/>
    <cellStyle name="Normal 2 2 2 2 22" xfId="2872"/>
    <cellStyle name="Normal 2 2 2 2 23" xfId="3112"/>
    <cellStyle name="Normal 2 2 2 2 24" xfId="3259"/>
    <cellStyle name="Normal 2 2 2 2 25" xfId="3453"/>
    <cellStyle name="Normal 2 2 2 2 26" xfId="5864"/>
    <cellStyle name="Normal 2 2 2 2 27" xfId="7475"/>
    <cellStyle name="Normal 2 2 2 2 28" xfId="8691"/>
    <cellStyle name="Normal 2 2 2 2 3" xfId="1083"/>
    <cellStyle name="Normal 2 2 2 2 4" xfId="1085"/>
    <cellStyle name="Normal 2 2 2 2 5" xfId="1084"/>
    <cellStyle name="Normal 2 2 2 2 6" xfId="1082"/>
    <cellStyle name="Normal 2 2 2 2 7" xfId="1229"/>
    <cellStyle name="Normal 2 2 2 2 8" xfId="1151"/>
    <cellStyle name="Normal 2 2 2 2 9" xfId="1164"/>
    <cellStyle name="Normal 2 2 2 20" xfId="852"/>
    <cellStyle name="Normal 2 2 2 21" xfId="2002"/>
    <cellStyle name="Normal 2 2 2 22" xfId="2151"/>
    <cellStyle name="Normal 2 2 2 23" xfId="2217"/>
    <cellStyle name="Normal 2 2 2 24" xfId="2261"/>
    <cellStyle name="Normal 2 2 2 25" xfId="2431"/>
    <cellStyle name="Normal 2 2 2 26" xfId="2822"/>
    <cellStyle name="Normal 2 2 2 27" xfId="2980"/>
    <cellStyle name="Normal 2 2 2 28" xfId="3111"/>
    <cellStyle name="Normal 2 2 2 29" xfId="3109"/>
    <cellStyle name="Normal 2 2 2 3" xfId="175"/>
    <cellStyle name="Normal 2 2 2 3 2" xfId="522"/>
    <cellStyle name="Normal 2 2 2 3 3" xfId="3107"/>
    <cellStyle name="Normal 2 2 2 3 4" xfId="3298"/>
    <cellStyle name="Normal 2 2 2 3 5" xfId="3425"/>
    <cellStyle name="Normal 2 2 2 30" xfId="3364"/>
    <cellStyle name="Normal 2 2 2 31" xfId="5845"/>
    <cellStyle name="Normal 2 2 2 32" xfId="7460"/>
    <cellStyle name="Normal 2 2 2 33" xfId="8690"/>
    <cellStyle name="Normal 2 2 2 4" xfId="202"/>
    <cellStyle name="Normal 2 2 2 4 2" xfId="793"/>
    <cellStyle name="Normal 2 2 2 4 2 2" xfId="1081"/>
    <cellStyle name="Normal 2 2 2 4 2 3" xfId="3171"/>
    <cellStyle name="Normal 2 2 2 4 2 4" xfId="3244"/>
    <cellStyle name="Normal 2 2 2 4 3" xfId="1514"/>
    <cellStyle name="Normal 2 2 2 4 4" xfId="2743"/>
    <cellStyle name="Normal 2 2 2 4 5" xfId="2956"/>
    <cellStyle name="Normal 2 2 2 4 6" xfId="3062"/>
    <cellStyle name="Normal 2 2 2 4 7" xfId="3136"/>
    <cellStyle name="Normal 2 2 2 4 8" xfId="3137"/>
    <cellStyle name="Normal 2 2 2 4 9" xfId="3600"/>
    <cellStyle name="Normal 2 2 2 5" xfId="172"/>
    <cellStyle name="Normal 2 2 2 5 2" xfId="778"/>
    <cellStyle name="Normal 2 2 2 5 3" xfId="3134"/>
    <cellStyle name="Normal 2 2 2 5 4" xfId="3286"/>
    <cellStyle name="Normal 2 2 2 5 5" xfId="3349"/>
    <cellStyle name="Normal 2 2 2 6" xfId="205"/>
    <cellStyle name="Normal 2 2 2 6 2" xfId="1087"/>
    <cellStyle name="Normal 2 2 2 6 3" xfId="3172"/>
    <cellStyle name="Normal 2 2 2 6 4" xfId="3211"/>
    <cellStyle name="Normal 2 2 2 6 5" xfId="3601"/>
    <cellStyle name="Normal 2 2 2 7" xfId="214"/>
    <cellStyle name="Normal 2 2 2 7 2" xfId="1090"/>
    <cellStyle name="Normal 2 2 2 7 3" xfId="3173"/>
    <cellStyle name="Normal 2 2 2 7 4" xfId="3261"/>
    <cellStyle name="Normal 2 2 2 7 5" xfId="3602"/>
    <cellStyle name="Normal 2 2 2 8" xfId="216"/>
    <cellStyle name="Normal 2 2 2 8 2" xfId="1153"/>
    <cellStyle name="Normal 2 2 2 8 3" xfId="3183"/>
    <cellStyle name="Normal 2 2 2 8 4" xfId="3140"/>
    <cellStyle name="Normal 2 2 2 8 5" xfId="3609"/>
    <cellStyle name="Normal 2 2 2 9" xfId="224"/>
    <cellStyle name="Normal 2 2 2 9 2" xfId="1193"/>
    <cellStyle name="Normal 2 2 2 9 3" xfId="3194"/>
    <cellStyle name="Normal 2 2 2 9 4" xfId="3239"/>
    <cellStyle name="Normal 2 2 2 9 5" xfId="3618"/>
    <cellStyle name="Normal 2 2 20" xfId="1107"/>
    <cellStyle name="Normal 2 2 21" xfId="734"/>
    <cellStyle name="Normal 2 2 22" xfId="2001"/>
    <cellStyle name="Normal 2 2 23" xfId="2150"/>
    <cellStyle name="Normal 2 2 24" xfId="2216"/>
    <cellStyle name="Normal 2 2 25" xfId="2260"/>
    <cellStyle name="Normal 2 2 26" xfId="2418"/>
    <cellStyle name="Normal 2 2 27" xfId="2860"/>
    <cellStyle name="Normal 2 2 28" xfId="2991"/>
    <cellStyle name="Normal 2 2 29" xfId="3085"/>
    <cellStyle name="Normal 2 2 3" xfId="194"/>
    <cellStyle name="Normal 2 2 3 2" xfId="613"/>
    <cellStyle name="Normal 2 2 3 3" xfId="3117"/>
    <cellStyle name="Normal 2 2 3 4" xfId="3299"/>
    <cellStyle name="Normal 2 2 3 5" xfId="3514"/>
    <cellStyle name="Normal 2 2 30" xfId="3295"/>
    <cellStyle name="Normal 2 2 31" xfId="3351"/>
    <cellStyle name="Normal 2 2 32" xfId="5826"/>
    <cellStyle name="Normal 2 2 33" xfId="7446"/>
    <cellStyle name="Normal 2 2 34" xfId="8689"/>
    <cellStyle name="Normal 2 2 4" xfId="187"/>
    <cellStyle name="Normal 2 2 4 2" xfId="540"/>
    <cellStyle name="Normal 2 2 4 3" xfId="3108"/>
    <cellStyle name="Normal 2 2 4 4" xfId="3185"/>
    <cellStyle name="Normal 2 2 4 5" xfId="3442"/>
    <cellStyle name="Normal 2 2 5" xfId="193"/>
    <cellStyle name="Normal 2 2 5 2" xfId="780"/>
    <cellStyle name="Normal 2 2 5 2 2" xfId="1057"/>
    <cellStyle name="Normal 2 2 5 2 3" xfId="3159"/>
    <cellStyle name="Normal 2 2 5 2 4" xfId="3249"/>
    <cellStyle name="Normal 2 2 5 3" xfId="1505"/>
    <cellStyle name="Normal 2 2 5 4" xfId="2721"/>
    <cellStyle name="Normal 2 2 5 5" xfId="2944"/>
    <cellStyle name="Normal 2 2 5 6" xfId="3058"/>
    <cellStyle name="Normal 2 2 5 7" xfId="3135"/>
    <cellStyle name="Normal 2 2 5 8" xfId="3157"/>
    <cellStyle name="Normal 2 2 5 9" xfId="3588"/>
    <cellStyle name="Normal 2 2 6" xfId="188"/>
    <cellStyle name="Normal 2 2 6 2" xfId="766"/>
    <cellStyle name="Normal 2 2 6 3" xfId="3128"/>
    <cellStyle name="Normal 2 2 6 4" xfId="3285"/>
    <cellStyle name="Normal 2 2 6 5" xfId="3343"/>
    <cellStyle name="Normal 2 2 7" xfId="192"/>
    <cellStyle name="Normal 2 2 7 2" xfId="1060"/>
    <cellStyle name="Normal 2 2 7 3" xfId="3161"/>
    <cellStyle name="Normal 2 2 7 4" xfId="3095"/>
    <cellStyle name="Normal 2 2 7 5" xfId="3590"/>
    <cellStyle name="Normal 2 2 8" xfId="189"/>
    <cellStyle name="Normal 2 2 8 2" xfId="1073"/>
    <cellStyle name="Normal 2 2 8 3" xfId="3169"/>
    <cellStyle name="Normal 2 2 8 4" xfId="3245"/>
    <cellStyle name="Normal 2 2 8 5" xfId="3599"/>
    <cellStyle name="Normal 2 2 9" xfId="191"/>
    <cellStyle name="Normal 2 2 9 2" xfId="1189"/>
    <cellStyle name="Normal 2 2 9 3" xfId="3191"/>
    <cellStyle name="Normal 2 2 9 4" xfId="3242"/>
    <cellStyle name="Normal 2 2 9 5" xfId="3615"/>
    <cellStyle name="Normal 2 20" xfId="1116"/>
    <cellStyle name="Normal 2 21" xfId="1134"/>
    <cellStyle name="Normal 2 22" xfId="1108"/>
    <cellStyle name="Normal 2 23" xfId="1254"/>
    <cellStyle name="Normal 2 24" xfId="800"/>
    <cellStyle name="Normal 2 25" xfId="2000"/>
    <cellStyle name="Normal 2 25 2" xfId="6007"/>
    <cellStyle name="Normal 2 25 2 2" xfId="13299"/>
    <cellStyle name="Normal 2 25 3" xfId="7594"/>
    <cellStyle name="Normal 2 25 3 2" xfId="14844"/>
    <cellStyle name="Normal 2 25 4" xfId="8696"/>
    <cellStyle name="Normal 2 25 4 2" xfId="15896"/>
    <cellStyle name="Normal 2 25 5" xfId="9938"/>
    <cellStyle name="Normal 2 26" xfId="2149"/>
    <cellStyle name="Normal 2 26 2" xfId="6008"/>
    <cellStyle name="Normal 2 26 2 2" xfId="13300"/>
    <cellStyle name="Normal 2 26 3" xfId="7595"/>
    <cellStyle name="Normal 2 26 3 2" xfId="14845"/>
    <cellStyle name="Normal 2 26 4" xfId="8697"/>
    <cellStyle name="Normal 2 26 4 2" xfId="15897"/>
    <cellStyle name="Normal 2 26 5" xfId="9965"/>
    <cellStyle name="Normal 2 27" xfId="2215"/>
    <cellStyle name="Normal 2 27 2" xfId="6009"/>
    <cellStyle name="Normal 2 27 2 2" xfId="13301"/>
    <cellStyle name="Normal 2 27 3" xfId="7596"/>
    <cellStyle name="Normal 2 27 3 2" xfId="14846"/>
    <cellStyle name="Normal 2 27 4" xfId="8698"/>
    <cellStyle name="Normal 2 27 4 2" xfId="15898"/>
    <cellStyle name="Normal 2 27 5" xfId="9985"/>
    <cellStyle name="Normal 2 28" xfId="2259"/>
    <cellStyle name="Normal 2 28 2" xfId="6010"/>
    <cellStyle name="Normal 2 28 2 2" xfId="13302"/>
    <cellStyle name="Normal 2 28 3" xfId="7597"/>
    <cellStyle name="Normal 2 28 3 2" xfId="14847"/>
    <cellStyle name="Normal 2 28 4" xfId="8699"/>
    <cellStyle name="Normal 2 28 4 2" xfId="15899"/>
    <cellStyle name="Normal 2 28 5" xfId="9997"/>
    <cellStyle name="Normal 2 29" xfId="2320"/>
    <cellStyle name="Normal 2 3" xfId="134"/>
    <cellStyle name="Normal 2 3 2" xfId="422"/>
    <cellStyle name="Normal 2 3 2 2" xfId="2003"/>
    <cellStyle name="Normal 2 3 2 3" xfId="3250"/>
    <cellStyle name="Normal 2 3 2 4" xfId="3291"/>
    <cellStyle name="Normal 2 3 3" xfId="2152"/>
    <cellStyle name="Normal 2 3 4" xfId="2218"/>
    <cellStyle name="Normal 2 3 5" xfId="2262"/>
    <cellStyle name="Normal 2 3 6" xfId="3090"/>
    <cellStyle name="Normal 2 3 7" xfId="3264"/>
    <cellStyle name="Normal 2 3 8" xfId="3372"/>
    <cellStyle name="Normal 2 30" xfId="2502"/>
    <cellStyle name="Normal 2 31" xfId="2756"/>
    <cellStyle name="Normal 2 32" xfId="3084"/>
    <cellStyle name="Normal 2 33" xfId="3273"/>
    <cellStyle name="Normal 2 34" xfId="3325"/>
    <cellStyle name="Normal 2 34 2" xfId="7614"/>
    <cellStyle name="Normal 2 34 3" xfId="8700"/>
    <cellStyle name="Normal 2 35" xfId="3635"/>
    <cellStyle name="Normal 2 36" xfId="9174"/>
    <cellStyle name="Normal 2 4" xfId="168"/>
    <cellStyle name="Normal 2 4 2" xfId="451"/>
    <cellStyle name="Normal 2 4 3" xfId="3094"/>
    <cellStyle name="Normal 2 4 4" xfId="3284"/>
    <cellStyle name="Normal 2 4 5" xfId="3387"/>
    <cellStyle name="Normal 2 5" xfId="183"/>
    <cellStyle name="Normal 2 5 2" xfId="500"/>
    <cellStyle name="Normal 2 5 3" xfId="3102"/>
    <cellStyle name="Normal 2 5 4" xfId="3296"/>
    <cellStyle name="Normal 2 5 5" xfId="3405"/>
    <cellStyle name="Normal 2 6" xfId="184"/>
    <cellStyle name="Normal 2 6 2" xfId="612"/>
    <cellStyle name="Normal 2 6 3" xfId="3116"/>
    <cellStyle name="Normal 2 6 4" xfId="3221"/>
    <cellStyle name="Normal 2 6 5" xfId="3513"/>
    <cellStyle name="Normal 2 7" xfId="196"/>
    <cellStyle name="Normal 2 7 2" xfId="713"/>
    <cellStyle name="Normal 2 7 2 2" xfId="1056"/>
    <cellStyle name="Normal 2 7 2 3" xfId="3158"/>
    <cellStyle name="Normal 2 7 2 4" xfId="3256"/>
    <cellStyle name="Normal 2 7 3" xfId="1504"/>
    <cellStyle name="Normal 2 7 4" xfId="2720"/>
    <cellStyle name="Normal 2 7 5" xfId="2943"/>
    <cellStyle name="Normal 2 7 6" xfId="3057"/>
    <cellStyle name="Normal 2 7 7" xfId="3122"/>
    <cellStyle name="Normal 2 7 8" xfId="3294"/>
    <cellStyle name="Normal 2 7 9" xfId="3587"/>
    <cellStyle name="Normal 2 8" xfId="169"/>
    <cellStyle name="Normal 2 8 2" xfId="1067"/>
    <cellStyle name="Normal 2 8 3" xfId="3167"/>
    <cellStyle name="Normal 2 8 4" xfId="3149"/>
    <cellStyle name="Normal 2 8 5" xfId="3597"/>
    <cellStyle name="Normal 2 9" xfId="206"/>
    <cellStyle name="Normal 2 9 2" xfId="1061"/>
    <cellStyle name="Normal 2 9 3" xfId="3162"/>
    <cellStyle name="Normal 2 9 4" xfId="3247"/>
    <cellStyle name="Normal 2 9 5" xfId="3591"/>
    <cellStyle name="Normal 20 2" xfId="72"/>
    <cellStyle name="Normal 21 2" xfId="71"/>
    <cellStyle name="Normal 22 2" xfId="70"/>
    <cellStyle name="Normal 23 2" xfId="69"/>
    <cellStyle name="Normal 24 2" xfId="68"/>
    <cellStyle name="Normal 25 2" xfId="67"/>
    <cellStyle name="Normal 26 2" xfId="66"/>
    <cellStyle name="Normal 27 10" xfId="3252"/>
    <cellStyle name="Normal 27 10 2" xfId="6072"/>
    <cellStyle name="Normal 27 10 2 2" xfId="13364"/>
    <cellStyle name="Normal 27 10 3" xfId="7648"/>
    <cellStyle name="Normal 27 10 3 2" xfId="14897"/>
    <cellStyle name="Normal 27 10 4" xfId="8701"/>
    <cellStyle name="Normal 27 10 4 2" xfId="15900"/>
    <cellStyle name="Normal 27 10 5" xfId="10719"/>
    <cellStyle name="Normal 27 11" xfId="3373"/>
    <cellStyle name="Normal 27 11 2" xfId="6073"/>
    <cellStyle name="Normal 27 11 2 2" xfId="13365"/>
    <cellStyle name="Normal 27 11 3" xfId="7649"/>
    <cellStyle name="Normal 27 11 3 2" xfId="14898"/>
    <cellStyle name="Normal 27 11 4" xfId="8702"/>
    <cellStyle name="Normal 27 11 4 2" xfId="15901"/>
    <cellStyle name="Normal 27 11 5" xfId="10761"/>
    <cellStyle name="Normal 27 2" xfId="65"/>
    <cellStyle name="Normal 27 2 10" xfId="8703"/>
    <cellStyle name="Normal 27 2 10 2" xfId="15902"/>
    <cellStyle name="Normal 27 2 2" xfId="423"/>
    <cellStyle name="Normal 27 2 2 2" xfId="6075"/>
    <cellStyle name="Normal 27 2 2 2 2" xfId="13367"/>
    <cellStyle name="Normal 27 2 2 3" xfId="7651"/>
    <cellStyle name="Normal 27 2 2 3 2" xfId="14900"/>
    <cellStyle name="Normal 27 2 2 4" xfId="8704"/>
    <cellStyle name="Normal 27 2 2 4 2" xfId="15903"/>
    <cellStyle name="Normal 27 2 2 5" xfId="9229"/>
    <cellStyle name="Normal 27 2 3" xfId="1388"/>
    <cellStyle name="Normal 27 2 3 2" xfId="6076"/>
    <cellStyle name="Normal 27 2 3 2 2" xfId="13368"/>
    <cellStyle name="Normal 27 2 3 3" xfId="7652"/>
    <cellStyle name="Normal 27 2 3 3 2" xfId="14901"/>
    <cellStyle name="Normal 27 2 3 4" xfId="8705"/>
    <cellStyle name="Normal 27 2 3 4 2" xfId="15904"/>
    <cellStyle name="Normal 27 2 3 5" xfId="9770"/>
    <cellStyle name="Normal 27 2 4" xfId="2602"/>
    <cellStyle name="Normal 27 2 4 2" xfId="6077"/>
    <cellStyle name="Normal 27 2 4 2 2" xfId="13369"/>
    <cellStyle name="Normal 27 2 4 3" xfId="7653"/>
    <cellStyle name="Normal 27 2 4 3 2" xfId="14902"/>
    <cellStyle name="Normal 27 2 4 4" xfId="8706"/>
    <cellStyle name="Normal 27 2 4 4 2" xfId="15905"/>
    <cellStyle name="Normal 27 2 4 5" xfId="10295"/>
    <cellStyle name="Normal 27 2 5" xfId="2357"/>
    <cellStyle name="Normal 27 2 5 2" xfId="6078"/>
    <cellStyle name="Normal 27 2 5 2 2" xfId="13370"/>
    <cellStyle name="Normal 27 2 5 3" xfId="7654"/>
    <cellStyle name="Normal 27 2 5 3 2" xfId="14903"/>
    <cellStyle name="Normal 27 2 5 4" xfId="8707"/>
    <cellStyle name="Normal 27 2 5 4 2" xfId="15906"/>
    <cellStyle name="Normal 27 2 5 5" xfId="10076"/>
    <cellStyle name="Normal 27 2 6" xfId="2853"/>
    <cellStyle name="Normal 27 2 6 2" xfId="6079"/>
    <cellStyle name="Normal 27 2 6 2 2" xfId="13371"/>
    <cellStyle name="Normal 27 2 6 3" xfId="7655"/>
    <cellStyle name="Normal 27 2 6 3 2" xfId="14904"/>
    <cellStyle name="Normal 27 2 6 4" xfId="8708"/>
    <cellStyle name="Normal 27 2 6 4 2" xfId="15907"/>
    <cellStyle name="Normal 27 2 6 5" xfId="10527"/>
    <cellStyle name="Normal 27 2 7" xfId="3469"/>
    <cellStyle name="Normal 27 2 7 2" xfId="6080"/>
    <cellStyle name="Normal 27 2 7 2 2" xfId="13372"/>
    <cellStyle name="Normal 27 2 7 3" xfId="7656"/>
    <cellStyle name="Normal 27 2 7 3 2" xfId="14905"/>
    <cellStyle name="Normal 27 2 7 4" xfId="8709"/>
    <cellStyle name="Normal 27 2 7 4 2" xfId="15908"/>
    <cellStyle name="Normal 27 2 7 5" xfId="10847"/>
    <cellStyle name="Normal 27 2 8" xfId="6074"/>
    <cellStyle name="Normal 27 2 8 2" xfId="13366"/>
    <cellStyle name="Normal 27 2 9" xfId="7650"/>
    <cellStyle name="Normal 27 2 9 2" xfId="14899"/>
    <cellStyle name="Normal 27 3" xfId="533"/>
    <cellStyle name="Normal 27 3 10" xfId="8710"/>
    <cellStyle name="Normal 27 3 10 2" xfId="15909"/>
    <cellStyle name="Normal 27 3 11" xfId="9283"/>
    <cellStyle name="Normal 27 3 2" xfId="909"/>
    <cellStyle name="Normal 27 3 2 2" xfId="6082"/>
    <cellStyle name="Normal 27 3 2 2 2" xfId="13374"/>
    <cellStyle name="Normal 27 3 2 3" xfId="7658"/>
    <cellStyle name="Normal 27 3 2 3 2" xfId="14907"/>
    <cellStyle name="Normal 27 3 2 4" xfId="8711"/>
    <cellStyle name="Normal 27 3 2 4 2" xfId="15910"/>
    <cellStyle name="Normal 27 3 2 5" xfId="9544"/>
    <cellStyle name="Normal 27 3 3" xfId="1350"/>
    <cellStyle name="Normal 27 3 3 2" xfId="6083"/>
    <cellStyle name="Normal 27 3 3 2 2" xfId="13375"/>
    <cellStyle name="Normal 27 3 3 3" xfId="7659"/>
    <cellStyle name="Normal 27 3 3 3 2" xfId="14908"/>
    <cellStyle name="Normal 27 3 3 4" xfId="8712"/>
    <cellStyle name="Normal 27 3 3 4 2" xfId="15911"/>
    <cellStyle name="Normal 27 3 3 5" xfId="9739"/>
    <cellStyle name="Normal 27 3 4" xfId="2563"/>
    <cellStyle name="Normal 27 3 4 2" xfId="6084"/>
    <cellStyle name="Normal 27 3 4 2 2" xfId="13376"/>
    <cellStyle name="Normal 27 3 4 3" xfId="7660"/>
    <cellStyle name="Normal 27 3 4 3 2" xfId="14909"/>
    <cellStyle name="Normal 27 3 4 4" xfId="8713"/>
    <cellStyle name="Normal 27 3 4 4 2" xfId="15912"/>
    <cellStyle name="Normal 27 3 4 5" xfId="10258"/>
    <cellStyle name="Normal 27 3 5" xfId="2286"/>
    <cellStyle name="Normal 27 3 5 2" xfId="6085"/>
    <cellStyle name="Normal 27 3 5 2 2" xfId="13377"/>
    <cellStyle name="Normal 27 3 5 3" xfId="7661"/>
    <cellStyle name="Normal 27 3 5 3 2" xfId="14910"/>
    <cellStyle name="Normal 27 3 5 4" xfId="8714"/>
    <cellStyle name="Normal 27 3 5 4 2" xfId="15913"/>
    <cellStyle name="Normal 27 3 5 5" xfId="10006"/>
    <cellStyle name="Normal 27 3 6" xfId="2396"/>
    <cellStyle name="Normal 27 3 6 2" xfId="6086"/>
    <cellStyle name="Normal 27 3 6 2 2" xfId="13378"/>
    <cellStyle name="Normal 27 3 6 3" xfId="7662"/>
    <cellStyle name="Normal 27 3 6 3 2" xfId="14911"/>
    <cellStyle name="Normal 27 3 6 4" xfId="8715"/>
    <cellStyle name="Normal 27 3 6 4 2" xfId="15914"/>
    <cellStyle name="Normal 27 3 6 5" xfId="10111"/>
    <cellStyle name="Normal 27 3 7" xfId="3435"/>
    <cellStyle name="Normal 27 3 7 2" xfId="6087"/>
    <cellStyle name="Normal 27 3 7 2 2" xfId="13379"/>
    <cellStyle name="Normal 27 3 7 3" xfId="7663"/>
    <cellStyle name="Normal 27 3 7 3 2" xfId="14912"/>
    <cellStyle name="Normal 27 3 7 4" xfId="8716"/>
    <cellStyle name="Normal 27 3 7 4 2" xfId="15915"/>
    <cellStyle name="Normal 27 3 7 5" xfId="10816"/>
    <cellStyle name="Normal 27 3 8" xfId="6081"/>
    <cellStyle name="Normal 27 3 8 2" xfId="13373"/>
    <cellStyle name="Normal 27 3 9" xfId="7657"/>
    <cellStyle name="Normal 27 3 9 2" xfId="14906"/>
    <cellStyle name="Normal 27 4" xfId="821"/>
    <cellStyle name="Normal 27 4 2" xfId="6088"/>
    <cellStyle name="Normal 27 4 2 2" xfId="13380"/>
    <cellStyle name="Normal 27 4 3" xfId="7664"/>
    <cellStyle name="Normal 27 4 3 2" xfId="14913"/>
    <cellStyle name="Normal 27 4 4" xfId="8717"/>
    <cellStyle name="Normal 27 4 4 2" xfId="15916"/>
    <cellStyle name="Normal 27 4 5" xfId="9478"/>
    <cellStyle name="Normal 27 5" xfId="714"/>
    <cellStyle name="Normal 27 5 2" xfId="6089"/>
    <cellStyle name="Normal 27 5 2 2" xfId="13381"/>
    <cellStyle name="Normal 27 5 3" xfId="7665"/>
    <cellStyle name="Normal 27 5 3 2" xfId="14914"/>
    <cellStyle name="Normal 27 5 4" xfId="8718"/>
    <cellStyle name="Normal 27 5 4 2" xfId="15917"/>
    <cellStyle name="Normal 27 5 5" xfId="9444"/>
    <cellStyle name="Normal 27 6" xfId="2456"/>
    <cellStyle name="Normal 27 6 2" xfId="6090"/>
    <cellStyle name="Normal 27 6 2 2" xfId="13382"/>
    <cellStyle name="Normal 27 6 3" xfId="7666"/>
    <cellStyle name="Normal 27 6 3 2" xfId="14915"/>
    <cellStyle name="Normal 27 6 4" xfId="8719"/>
    <cellStyle name="Normal 27 6 4 2" xfId="15918"/>
    <cellStyle name="Normal 27 6 5" xfId="10155"/>
    <cellStyle name="Normal 27 7" xfId="2439"/>
    <cellStyle name="Normal 27 7 2" xfId="6091"/>
    <cellStyle name="Normal 27 7 2 2" xfId="13383"/>
    <cellStyle name="Normal 27 7 3" xfId="7667"/>
    <cellStyle name="Normal 27 7 3 2" xfId="14916"/>
    <cellStyle name="Normal 27 7 4" xfId="8720"/>
    <cellStyle name="Normal 27 7 4 2" xfId="15919"/>
    <cellStyle name="Normal 27 7 5" xfId="10144"/>
    <cellStyle name="Normal 27 8" xfId="2768"/>
    <cellStyle name="Normal 27 8 2" xfId="6092"/>
    <cellStyle name="Normal 27 8 2 2" xfId="13384"/>
    <cellStyle name="Normal 27 8 3" xfId="7668"/>
    <cellStyle name="Normal 27 8 3 2" xfId="14917"/>
    <cellStyle name="Normal 27 8 4" xfId="8721"/>
    <cellStyle name="Normal 27 8 4 2" xfId="15920"/>
    <cellStyle name="Normal 27 8 5" xfId="10450"/>
    <cellStyle name="Normal 27 9" xfId="3091"/>
    <cellStyle name="Normal 27 9 2" xfId="6093"/>
    <cellStyle name="Normal 27 9 2 2" xfId="13385"/>
    <cellStyle name="Normal 27 9 3" xfId="7669"/>
    <cellStyle name="Normal 27 9 3 2" xfId="14918"/>
    <cellStyle name="Normal 27 9 4" xfId="8722"/>
    <cellStyle name="Normal 27 9 4 2" xfId="15921"/>
    <cellStyle name="Normal 27 9 5" xfId="10705"/>
    <cellStyle name="Normal 28 2" xfId="64"/>
    <cellStyle name="Normal 28 2 2" xfId="436"/>
    <cellStyle name="Normal 28 3" xfId="3093"/>
    <cellStyle name="Normal 28 4" xfId="3150"/>
    <cellStyle name="Normal 28 5" xfId="3374"/>
    <cellStyle name="Normal 29 10" xfId="3216"/>
    <cellStyle name="Normal 29 10 2" xfId="6100"/>
    <cellStyle name="Normal 29 10 2 2" xfId="13392"/>
    <cellStyle name="Normal 29 10 3" xfId="7676"/>
    <cellStyle name="Normal 29 10 3 2" xfId="14925"/>
    <cellStyle name="Normal 29 10 4" xfId="8723"/>
    <cellStyle name="Normal 29 10 4 2" xfId="15922"/>
    <cellStyle name="Normal 29 10 5" xfId="10717"/>
    <cellStyle name="Normal 29 11" xfId="3392"/>
    <cellStyle name="Normal 29 11 2" xfId="6101"/>
    <cellStyle name="Normal 29 11 2 2" xfId="13393"/>
    <cellStyle name="Normal 29 11 3" xfId="7677"/>
    <cellStyle name="Normal 29 11 3 2" xfId="14926"/>
    <cellStyle name="Normal 29 11 4" xfId="8724"/>
    <cellStyle name="Normal 29 11 4 2" xfId="15923"/>
    <cellStyle name="Normal 29 11 5" xfId="10777"/>
    <cellStyle name="Normal 29 2" xfId="63"/>
    <cellStyle name="Normal 29 2 10" xfId="8725"/>
    <cellStyle name="Normal 29 2 10 2" xfId="15924"/>
    <cellStyle name="Normal 29 2 2" xfId="487"/>
    <cellStyle name="Normal 29 2 2 2" xfId="6103"/>
    <cellStyle name="Normal 29 2 2 2 2" xfId="13395"/>
    <cellStyle name="Normal 29 2 2 3" xfId="7679"/>
    <cellStyle name="Normal 29 2 2 3 2" xfId="14928"/>
    <cellStyle name="Normal 29 2 2 4" xfId="8726"/>
    <cellStyle name="Normal 29 2 2 4 2" xfId="15925"/>
    <cellStyle name="Normal 29 2 2 5" xfId="9245"/>
    <cellStyle name="Normal 29 2 3" xfId="1416"/>
    <cellStyle name="Normal 29 2 3 2" xfId="6104"/>
    <cellStyle name="Normal 29 2 3 2 2" xfId="13396"/>
    <cellStyle name="Normal 29 2 3 3" xfId="7680"/>
    <cellStyle name="Normal 29 2 3 3 2" xfId="14929"/>
    <cellStyle name="Normal 29 2 3 4" xfId="8727"/>
    <cellStyle name="Normal 29 2 3 4 2" xfId="15926"/>
    <cellStyle name="Normal 29 2 3 5" xfId="9798"/>
    <cellStyle name="Normal 29 2 4" xfId="2630"/>
    <cellStyle name="Normal 29 2 4 2" xfId="6105"/>
    <cellStyle name="Normal 29 2 4 2 2" xfId="13397"/>
    <cellStyle name="Normal 29 2 4 3" xfId="7681"/>
    <cellStyle name="Normal 29 2 4 3 2" xfId="14930"/>
    <cellStyle name="Normal 29 2 4 4" xfId="8728"/>
    <cellStyle name="Normal 29 2 4 4 2" xfId="15927"/>
    <cellStyle name="Normal 29 2 4 5" xfId="10323"/>
    <cellStyle name="Normal 29 2 5" xfId="2343"/>
    <cellStyle name="Normal 29 2 5 2" xfId="6106"/>
    <cellStyle name="Normal 29 2 5 2 2" xfId="13398"/>
    <cellStyle name="Normal 29 2 5 3" xfId="7682"/>
    <cellStyle name="Normal 29 2 5 3 2" xfId="14931"/>
    <cellStyle name="Normal 29 2 5 4" xfId="8729"/>
    <cellStyle name="Normal 29 2 5 4 2" xfId="15928"/>
    <cellStyle name="Normal 29 2 5 5" xfId="10062"/>
    <cellStyle name="Normal 29 2 6" xfId="2809"/>
    <cellStyle name="Normal 29 2 6 2" xfId="6107"/>
    <cellStyle name="Normal 29 2 6 2 2" xfId="13399"/>
    <cellStyle name="Normal 29 2 6 3" xfId="7683"/>
    <cellStyle name="Normal 29 2 6 3 2" xfId="14932"/>
    <cellStyle name="Normal 29 2 6 4" xfId="8730"/>
    <cellStyle name="Normal 29 2 6 4 2" xfId="15929"/>
    <cellStyle name="Normal 29 2 6 5" xfId="10489"/>
    <cellStyle name="Normal 29 2 7" xfId="3497"/>
    <cellStyle name="Normal 29 2 7 2" xfId="6108"/>
    <cellStyle name="Normal 29 2 7 2 2" xfId="13400"/>
    <cellStyle name="Normal 29 2 7 3" xfId="7684"/>
    <cellStyle name="Normal 29 2 7 3 2" xfId="14933"/>
    <cellStyle name="Normal 29 2 7 4" xfId="8731"/>
    <cellStyle name="Normal 29 2 7 4 2" xfId="15930"/>
    <cellStyle name="Normal 29 2 7 5" xfId="10875"/>
    <cellStyle name="Normal 29 2 8" xfId="6102"/>
    <cellStyle name="Normal 29 2 8 2" xfId="13394"/>
    <cellStyle name="Normal 29 2 9" xfId="7678"/>
    <cellStyle name="Normal 29 2 9 2" xfId="14927"/>
    <cellStyle name="Normal 29 3" xfId="628"/>
    <cellStyle name="Normal 29 3 10" xfId="8732"/>
    <cellStyle name="Normal 29 3 10 2" xfId="15931"/>
    <cellStyle name="Normal 29 3 11" xfId="9368"/>
    <cellStyle name="Normal 29 3 2" xfId="1001"/>
    <cellStyle name="Normal 29 3 2 2" xfId="6110"/>
    <cellStyle name="Normal 29 3 2 2 2" xfId="13402"/>
    <cellStyle name="Normal 29 3 2 3" xfId="7686"/>
    <cellStyle name="Normal 29 3 2 3 2" xfId="14935"/>
    <cellStyle name="Normal 29 3 2 4" xfId="8733"/>
    <cellStyle name="Normal 29 3 2 4 2" xfId="15932"/>
    <cellStyle name="Normal 29 3 2 5" xfId="9630"/>
    <cellStyle name="Normal 29 3 3" xfId="1446"/>
    <cellStyle name="Normal 29 3 3 2" xfId="6111"/>
    <cellStyle name="Normal 29 3 3 2 2" xfId="13403"/>
    <cellStyle name="Normal 29 3 3 3" xfId="7687"/>
    <cellStyle name="Normal 29 3 3 3 2" xfId="14936"/>
    <cellStyle name="Normal 29 3 3 4" xfId="8734"/>
    <cellStyle name="Normal 29 3 3 4 2" xfId="15933"/>
    <cellStyle name="Normal 29 3 3 5" xfId="9828"/>
    <cellStyle name="Normal 29 3 4" xfId="2662"/>
    <cellStyle name="Normal 29 3 4 2" xfId="6112"/>
    <cellStyle name="Normal 29 3 4 2 2" xfId="13404"/>
    <cellStyle name="Normal 29 3 4 3" xfId="7688"/>
    <cellStyle name="Normal 29 3 4 3 2" xfId="14937"/>
    <cellStyle name="Normal 29 3 4 4" xfId="8735"/>
    <cellStyle name="Normal 29 3 4 4 2" xfId="15934"/>
    <cellStyle name="Normal 29 3 4 5" xfId="10355"/>
    <cellStyle name="Normal 29 3 5" xfId="2322"/>
    <cellStyle name="Normal 29 3 5 2" xfId="6113"/>
    <cellStyle name="Normal 29 3 5 2 2" xfId="13405"/>
    <cellStyle name="Normal 29 3 5 3" xfId="7689"/>
    <cellStyle name="Normal 29 3 5 3 2" xfId="14938"/>
    <cellStyle name="Normal 29 3 5 4" xfId="8736"/>
    <cellStyle name="Normal 29 3 5 4 2" xfId="15935"/>
    <cellStyle name="Normal 29 3 5 5" xfId="10041"/>
    <cellStyle name="Normal 29 3 6" xfId="2771"/>
    <cellStyle name="Normal 29 3 6 2" xfId="6114"/>
    <cellStyle name="Normal 29 3 6 2 2" xfId="13406"/>
    <cellStyle name="Normal 29 3 6 3" xfId="7690"/>
    <cellStyle name="Normal 29 3 6 3 2" xfId="14939"/>
    <cellStyle name="Normal 29 3 6 4" xfId="8737"/>
    <cellStyle name="Normal 29 3 6 4 2" xfId="15936"/>
    <cellStyle name="Normal 29 3 6 5" xfId="10453"/>
    <cellStyle name="Normal 29 3 7" xfId="3529"/>
    <cellStyle name="Normal 29 3 7 2" xfId="6115"/>
    <cellStyle name="Normal 29 3 7 2 2" xfId="13407"/>
    <cellStyle name="Normal 29 3 7 3" xfId="7691"/>
    <cellStyle name="Normal 29 3 7 3 2" xfId="14940"/>
    <cellStyle name="Normal 29 3 7 4" xfId="8738"/>
    <cellStyle name="Normal 29 3 7 4 2" xfId="15937"/>
    <cellStyle name="Normal 29 3 7 5" xfId="10905"/>
    <cellStyle name="Normal 29 3 8" xfId="6109"/>
    <cellStyle name="Normal 29 3 8 2" xfId="13401"/>
    <cellStyle name="Normal 29 3 9" xfId="7685"/>
    <cellStyle name="Normal 29 3 9 2" xfId="14934"/>
    <cellStyle name="Normal 29 4" xfId="865"/>
    <cellStyle name="Normal 29 4 2" xfId="6116"/>
    <cellStyle name="Normal 29 4 2 2" xfId="13408"/>
    <cellStyle name="Normal 29 4 3" xfId="7692"/>
    <cellStyle name="Normal 29 4 3 2" xfId="14941"/>
    <cellStyle name="Normal 29 4 4" xfId="8739"/>
    <cellStyle name="Normal 29 4 4 2" xfId="15938"/>
    <cellStyle name="Normal 29 4 5" xfId="9502"/>
    <cellStyle name="Normal 29 5" xfId="1307"/>
    <cellStyle name="Normal 29 5 2" xfId="6117"/>
    <cellStyle name="Normal 29 5 2 2" xfId="13409"/>
    <cellStyle name="Normal 29 5 3" xfId="7693"/>
    <cellStyle name="Normal 29 5 3 2" xfId="14942"/>
    <cellStyle name="Normal 29 5 4" xfId="8740"/>
    <cellStyle name="Normal 29 5 4 2" xfId="15939"/>
    <cellStyle name="Normal 29 5 5" xfId="9700"/>
    <cellStyle name="Normal 29 6" xfId="2516"/>
    <cellStyle name="Normal 29 6 2" xfId="6118"/>
    <cellStyle name="Normal 29 6 2 2" xfId="13410"/>
    <cellStyle name="Normal 29 6 3" xfId="7694"/>
    <cellStyle name="Normal 29 6 3 2" xfId="14943"/>
    <cellStyle name="Normal 29 6 4" xfId="8741"/>
    <cellStyle name="Normal 29 6 4 2" xfId="15940"/>
    <cellStyle name="Normal 29 6 5" xfId="10211"/>
    <cellStyle name="Normal 29 7" xfId="2761"/>
    <cellStyle name="Normal 29 7 2" xfId="6119"/>
    <cellStyle name="Normal 29 7 2 2" xfId="13411"/>
    <cellStyle name="Normal 29 7 3" xfId="7695"/>
    <cellStyle name="Normal 29 7 3 2" xfId="14944"/>
    <cellStyle name="Normal 29 7 4" xfId="8742"/>
    <cellStyle name="Normal 29 7 4 2" xfId="15941"/>
    <cellStyle name="Normal 29 7 5" xfId="10443"/>
    <cellStyle name="Normal 29 8" xfId="2963"/>
    <cellStyle name="Normal 29 8 2" xfId="6120"/>
    <cellStyle name="Normal 29 8 2 2" xfId="13412"/>
    <cellStyle name="Normal 29 8 3" xfId="7696"/>
    <cellStyle name="Normal 29 8 3 2" xfId="14945"/>
    <cellStyle name="Normal 29 8 4" xfId="8743"/>
    <cellStyle name="Normal 29 8 4 2" xfId="15942"/>
    <cellStyle name="Normal 29 8 5" xfId="10621"/>
    <cellStyle name="Normal 29 9" xfId="3101"/>
    <cellStyle name="Normal 29 9 2" xfId="6121"/>
    <cellStyle name="Normal 29 9 2 2" xfId="13413"/>
    <cellStyle name="Normal 29 9 3" xfId="7697"/>
    <cellStyle name="Normal 29 9 3 2" xfId="14946"/>
    <cellStyle name="Normal 29 9 4" xfId="8744"/>
    <cellStyle name="Normal 29 9 4 2" xfId="15943"/>
    <cellStyle name="Normal 29 9 5" xfId="10707"/>
    <cellStyle name="Normal 3" xfId="34"/>
    <cellStyle name="Normal 3 10" xfId="284"/>
    <cellStyle name="Normal 3 10 2" xfId="1209"/>
    <cellStyle name="Normal 3 10 3" xfId="3197"/>
    <cellStyle name="Normal 3 10 4" xfId="3237"/>
    <cellStyle name="Normal 3 10 5" xfId="3621"/>
    <cellStyle name="Normal 3 10 6" xfId="6123"/>
    <cellStyle name="Normal 3 10 7" xfId="7699"/>
    <cellStyle name="Normal 3 10 8" xfId="8745"/>
    <cellStyle name="Normal 3 11" xfId="419"/>
    <cellStyle name="Normal 3 12" xfId="1242"/>
    <cellStyle name="Normal 3 13" xfId="1161"/>
    <cellStyle name="Normal 3 14" xfId="1146"/>
    <cellStyle name="Normal 3 15" xfId="1198"/>
    <cellStyle name="Normal 3 16" xfId="1192"/>
    <cellStyle name="Normal 3 17" xfId="1139"/>
    <cellStyle name="Normal 3 18" xfId="1119"/>
    <cellStyle name="Normal 3 19" xfId="1122"/>
    <cellStyle name="Normal 3 2" xfId="89"/>
    <cellStyle name="Normal 3 2 10" xfId="1185"/>
    <cellStyle name="Normal 3 2 11" xfId="1166"/>
    <cellStyle name="Normal 3 2 12" xfId="1100"/>
    <cellStyle name="Normal 3 2 13" xfId="1141"/>
    <cellStyle name="Normal 3 2 14" xfId="1187"/>
    <cellStyle name="Normal 3 2 15" xfId="1204"/>
    <cellStyle name="Normal 3 2 16" xfId="1109"/>
    <cellStyle name="Normal 3 2 17" xfId="1129"/>
    <cellStyle name="Normal 3 2 18" xfId="1117"/>
    <cellStyle name="Normal 3 2 19" xfId="1257"/>
    <cellStyle name="Normal 3 2 2" xfId="131"/>
    <cellStyle name="Normal 3 2 2 2" xfId="133"/>
    <cellStyle name="Normal 3 2 2 2 2" xfId="798"/>
    <cellStyle name="Normal 3 2 2 2 2 2" xfId="818"/>
    <cellStyle name="Normal 3 2 2 2 3" xfId="3145"/>
    <cellStyle name="Normal 3 2 2 2 4" xfId="3272"/>
    <cellStyle name="Normal 3 2 2 3" xfId="860"/>
    <cellStyle name="Normal 3 2 2 4" xfId="2453"/>
    <cellStyle name="Normal 3 2 2 5" xfId="2455"/>
    <cellStyle name="Normal 3 2 2 6" xfId="2438"/>
    <cellStyle name="Normal 3 2 2 7" xfId="3139"/>
    <cellStyle name="Normal 3 2 2 8" xfId="3154"/>
    <cellStyle name="Normal 3 2 20" xfId="825"/>
    <cellStyle name="Normal 3 2 21" xfId="2437"/>
    <cellStyle name="Normal 3 2 22" xfId="2728"/>
    <cellStyle name="Normal 3 2 23" xfId="2948"/>
    <cellStyle name="Normal 3 2 24" xfId="3089"/>
    <cellStyle name="Normal 3 2 25" xfId="3271"/>
    <cellStyle name="Normal 3 2 26" xfId="3638"/>
    <cellStyle name="Normal 3 2 3" xfId="150"/>
    <cellStyle name="Normal 3 2 4" xfId="286"/>
    <cellStyle name="Normal 3 2 4 2" xfId="1066"/>
    <cellStyle name="Normal 3 2 4 3" xfId="3166"/>
    <cellStyle name="Normal 3 2 4 4" xfId="3229"/>
    <cellStyle name="Normal 3 2 4 5" xfId="3596"/>
    <cellStyle name="Normal 3 2 4 6" xfId="6161"/>
    <cellStyle name="Normal 3 2 4 7" xfId="7737"/>
    <cellStyle name="Normal 3 2 4 8" xfId="8746"/>
    <cellStyle name="Normal 3 2 5" xfId="421"/>
    <cellStyle name="Normal 3 2 6" xfId="772"/>
    <cellStyle name="Normal 3 2 7" xfId="1152"/>
    <cellStyle name="Normal 3 2 8" xfId="1147"/>
    <cellStyle name="Normal 3 2 9" xfId="1181"/>
    <cellStyle name="Normal 3 20" xfId="1096"/>
    <cellStyle name="Normal 3 21" xfId="1255"/>
    <cellStyle name="Normal 3 22" xfId="740"/>
    <cellStyle name="Normal 3 23" xfId="2004"/>
    <cellStyle name="Normal 3 24" xfId="2153"/>
    <cellStyle name="Normal 3 25" xfId="2219"/>
    <cellStyle name="Normal 3 26" xfId="2263"/>
    <cellStyle name="Normal 3 27" xfId="2399"/>
    <cellStyle name="Normal 3 28" xfId="2840"/>
    <cellStyle name="Normal 3 29" xfId="2986"/>
    <cellStyle name="Normal 3 3" xfId="137"/>
    <cellStyle name="Normal 3 3 2" xfId="288"/>
    <cellStyle name="Normal 3 3 2 2" xfId="1260"/>
    <cellStyle name="Normal 3 3 2 3" xfId="3204"/>
    <cellStyle name="Normal 3 3 2 4" xfId="3092"/>
    <cellStyle name="Normal 3 3 2 5" xfId="3628"/>
    <cellStyle name="Normal 3 3 2 6" xfId="6181"/>
    <cellStyle name="Normal 3 3 2 7" xfId="7754"/>
    <cellStyle name="Normal 3 3 2 8" xfId="8747"/>
    <cellStyle name="Normal 3 3 3" xfId="483"/>
    <cellStyle name="Normal 3 3 4" xfId="3097"/>
    <cellStyle name="Normal 3 3 5" xfId="3138"/>
    <cellStyle name="Normal 3 3 6" xfId="3390"/>
    <cellStyle name="Normal 3 3 7" xfId="3641"/>
    <cellStyle name="Normal 3 30" xfId="3087"/>
    <cellStyle name="Normal 3 31" xfId="3254"/>
    <cellStyle name="Normal 3 32" xfId="3339"/>
    <cellStyle name="Normal 3 32 2" xfId="7761"/>
    <cellStyle name="Normal 3 32 3" xfId="8748"/>
    <cellStyle name="Normal 3 33" xfId="3636"/>
    <cellStyle name="Normal 3 34" xfId="9175"/>
    <cellStyle name="Normal 3 4" xfId="139"/>
    <cellStyle name="Normal 3 4 2" xfId="290"/>
    <cellStyle name="Normal 3 4 2 2" xfId="1262"/>
    <cellStyle name="Normal 3 4 2 3" xfId="3205"/>
    <cellStyle name="Normal 3 4 2 4" xfId="3233"/>
    <cellStyle name="Normal 3 4 2 5" xfId="3629"/>
    <cellStyle name="Normal 3 4 2 6" xfId="6187"/>
    <cellStyle name="Normal 3 4 2 7" xfId="7763"/>
    <cellStyle name="Normal 3 4 2 8" xfId="8749"/>
    <cellStyle name="Normal 3 4 3" xfId="505"/>
    <cellStyle name="Normal 3 4 4" xfId="3103"/>
    <cellStyle name="Normal 3 4 5" xfId="3260"/>
    <cellStyle name="Normal 3 4 6" xfId="3408"/>
    <cellStyle name="Normal 3 4 7" xfId="3643"/>
    <cellStyle name="Normal 3 5" xfId="141"/>
    <cellStyle name="Normal 3 5 10" xfId="3645"/>
    <cellStyle name="Normal 3 5 2" xfId="292"/>
    <cellStyle name="Normal 3 5 2 2" xfId="1059"/>
    <cellStyle name="Normal 3 5 2 2 2" xfId="1263"/>
    <cellStyle name="Normal 3 5 2 2 3" xfId="3206"/>
    <cellStyle name="Normal 3 5 2 2 4" xfId="3232"/>
    <cellStyle name="Normal 3 5 2 3" xfId="1579"/>
    <cellStyle name="Normal 3 5 2 4" xfId="3160"/>
    <cellStyle name="Normal 3 5 2 5" xfId="3248"/>
    <cellStyle name="Normal 3 5 2 6" xfId="3630"/>
    <cellStyle name="Normal 3 5 2 7" xfId="6197"/>
    <cellStyle name="Normal 3 5 2 8" xfId="7773"/>
    <cellStyle name="Normal 3 5 2 9" xfId="8750"/>
    <cellStyle name="Normal 3 5 3" xfId="760"/>
    <cellStyle name="Normal 3 5 3 2" xfId="1507"/>
    <cellStyle name="Normal 3 5 3 3" xfId="3220"/>
    <cellStyle name="Normal 3 5 3 4" xfId="3231"/>
    <cellStyle name="Normal 3 5 4" xfId="2723"/>
    <cellStyle name="Normal 3 5 5" xfId="2945"/>
    <cellStyle name="Normal 3 5 6" xfId="3059"/>
    <cellStyle name="Normal 3 5 7" xfId="3126"/>
    <cellStyle name="Normal 3 5 8" xfId="3288"/>
    <cellStyle name="Normal 3 5 9" xfId="3589"/>
    <cellStyle name="Normal 3 6" xfId="143"/>
    <cellStyle name="Normal 3 6 2" xfId="294"/>
    <cellStyle name="Normal 3 6 2 2" xfId="1264"/>
    <cellStyle name="Normal 3 6 2 3" xfId="3207"/>
    <cellStyle name="Normal 3 6 2 4" xfId="322"/>
    <cellStyle name="Normal 3 6 2 5" xfId="3631"/>
    <cellStyle name="Normal 3 6 2 6" xfId="6214"/>
    <cellStyle name="Normal 3 6 2 7" xfId="7790"/>
    <cellStyle name="Normal 3 6 2 8" xfId="8751"/>
    <cellStyle name="Normal 3 6 3" xfId="768"/>
    <cellStyle name="Normal 3 6 4" xfId="3129"/>
    <cellStyle name="Normal 3 6 5" xfId="3156"/>
    <cellStyle name="Normal 3 6 6" xfId="3344"/>
    <cellStyle name="Normal 3 6 7" xfId="3647"/>
    <cellStyle name="Normal 3 7" xfId="145"/>
    <cellStyle name="Normal 3 7 2" xfId="296"/>
    <cellStyle name="Normal 3 7 2 2" xfId="1265"/>
    <cellStyle name="Normal 3 7 2 3" xfId="3208"/>
    <cellStyle name="Normal 3 7 2 4" xfId="325"/>
    <cellStyle name="Normal 3 7 2 5" xfId="3632"/>
    <cellStyle name="Normal 3 7 2 6" xfId="6218"/>
    <cellStyle name="Normal 3 7 2 7" xfId="7792"/>
    <cellStyle name="Normal 3 7 2 8" xfId="8752"/>
    <cellStyle name="Normal 3 7 3" xfId="1065"/>
    <cellStyle name="Normal 3 7 4" xfId="3165"/>
    <cellStyle name="Normal 3 7 5" xfId="3230"/>
    <cellStyle name="Normal 3 7 6" xfId="3595"/>
    <cellStyle name="Normal 3 7 7" xfId="3649"/>
    <cellStyle name="Normal 3 8" xfId="147"/>
    <cellStyle name="Normal 3 8 2" xfId="298"/>
    <cellStyle name="Normal 3 8 2 2" xfId="1266"/>
    <cellStyle name="Normal 3 8 2 3" xfId="3209"/>
    <cellStyle name="Normal 3 8 2 4" xfId="3213"/>
    <cellStyle name="Normal 3 8 2 5" xfId="3633"/>
    <cellStyle name="Normal 3 8 2 6" xfId="6225"/>
    <cellStyle name="Normal 3 8 2 7" xfId="7801"/>
    <cellStyle name="Normal 3 8 2 8" xfId="8753"/>
    <cellStyle name="Normal 3 8 3" xfId="774"/>
    <cellStyle name="Normal 3 8 4" xfId="3132"/>
    <cellStyle name="Normal 3 8 5" xfId="3215"/>
    <cellStyle name="Normal 3 8 6" xfId="3347"/>
    <cellStyle name="Normal 3 8 7" xfId="3651"/>
    <cellStyle name="Normal 3 9" xfId="148"/>
    <cellStyle name="Normal 30 10" xfId="3301"/>
    <cellStyle name="Normal 30 10 2" xfId="6236"/>
    <cellStyle name="Normal 30 10 2 2" xfId="13520"/>
    <cellStyle name="Normal 30 10 3" xfId="7812"/>
    <cellStyle name="Normal 30 10 3 2" xfId="15052"/>
    <cellStyle name="Normal 30 10 4" xfId="8754"/>
    <cellStyle name="Normal 30 10 4 2" xfId="15944"/>
    <cellStyle name="Normal 30 10 5" xfId="10728"/>
    <cellStyle name="Normal 30 11" xfId="3411"/>
    <cellStyle name="Normal 30 11 2" xfId="6237"/>
    <cellStyle name="Normal 30 11 2 2" xfId="13521"/>
    <cellStyle name="Normal 30 11 3" xfId="7813"/>
    <cellStyle name="Normal 30 11 3 2" xfId="15053"/>
    <cellStyle name="Normal 30 11 4" xfId="8755"/>
    <cellStyle name="Normal 30 11 4 2" xfId="15945"/>
    <cellStyle name="Normal 30 11 5" xfId="10793"/>
    <cellStyle name="Normal 30 2" xfId="62"/>
    <cellStyle name="Normal 30 2 2" xfId="508"/>
    <cellStyle name="Normal 30 2 2 2" xfId="552"/>
    <cellStyle name="Normal 30 2 2 3" xfId="9260"/>
    <cellStyle name="Normal 30 2 3" xfId="3110"/>
    <cellStyle name="Normal 30 2 4" xfId="3124"/>
    <cellStyle name="Normal 30 2 5" xfId="3450"/>
    <cellStyle name="Normal 30 2 6" xfId="6238"/>
    <cellStyle name="Normal 30 2 6 2" xfId="13522"/>
    <cellStyle name="Normal 30 2 7" xfId="7814"/>
    <cellStyle name="Normal 30 2 7 2" xfId="15054"/>
    <cellStyle name="Normal 30 2 8" xfId="8756"/>
    <cellStyle name="Normal 30 2 8 2" xfId="15946"/>
    <cellStyle name="Normal 30 3" xfId="526"/>
    <cellStyle name="Normal 30 4" xfId="884"/>
    <cellStyle name="Normal 30 4 2" xfId="6244"/>
    <cellStyle name="Normal 30 4 2 2" xfId="13528"/>
    <cellStyle name="Normal 30 4 3" xfId="7820"/>
    <cellStyle name="Normal 30 4 3 2" xfId="15060"/>
    <cellStyle name="Normal 30 4 4" xfId="8757"/>
    <cellStyle name="Normal 30 4 4 2" xfId="15947"/>
    <cellStyle name="Normal 30 4 5" xfId="9520"/>
    <cellStyle name="Normal 30 5" xfId="1326"/>
    <cellStyle name="Normal 30 5 2" xfId="6245"/>
    <cellStyle name="Normal 30 5 2 2" xfId="13529"/>
    <cellStyle name="Normal 30 5 3" xfId="7821"/>
    <cellStyle name="Normal 30 5 3 2" xfId="15061"/>
    <cellStyle name="Normal 30 5 4" xfId="8758"/>
    <cellStyle name="Normal 30 5 4 2" xfId="15948"/>
    <cellStyle name="Normal 30 5 5" xfId="9716"/>
    <cellStyle name="Normal 30 6" xfId="2538"/>
    <cellStyle name="Normal 30 6 2" xfId="6246"/>
    <cellStyle name="Normal 30 6 2 2" xfId="13530"/>
    <cellStyle name="Normal 30 6 3" xfId="7822"/>
    <cellStyle name="Normal 30 6 3 2" xfId="15062"/>
    <cellStyle name="Normal 30 6 4" xfId="8759"/>
    <cellStyle name="Normal 30 6 4 2" xfId="15949"/>
    <cellStyle name="Normal 30 6 5" xfId="10233"/>
    <cellStyle name="Normal 30 7" xfId="2388"/>
    <cellStyle name="Normal 30 7 2" xfId="6247"/>
    <cellStyle name="Normal 30 7 2 2" xfId="13531"/>
    <cellStyle name="Normal 30 7 3" xfId="7823"/>
    <cellStyle name="Normal 30 7 3 2" xfId="15063"/>
    <cellStyle name="Normal 30 7 4" xfId="8760"/>
    <cellStyle name="Normal 30 7 4 2" xfId="15950"/>
    <cellStyle name="Normal 30 7 5" xfId="10105"/>
    <cellStyle name="Normal 30 8" xfId="2536"/>
    <cellStyle name="Normal 30 8 2" xfId="6248"/>
    <cellStyle name="Normal 30 8 2 2" xfId="13532"/>
    <cellStyle name="Normal 30 8 3" xfId="7824"/>
    <cellStyle name="Normal 30 8 3 2" xfId="15064"/>
    <cellStyle name="Normal 30 8 4" xfId="8761"/>
    <cellStyle name="Normal 30 8 4 2" xfId="15951"/>
    <cellStyle name="Normal 30 8 5" xfId="10231"/>
    <cellStyle name="Normal 30 9" xfId="3106"/>
    <cellStyle name="Normal 30 9 2" xfId="6249"/>
    <cellStyle name="Normal 30 9 2 2" xfId="13533"/>
    <cellStyle name="Normal 30 9 3" xfId="7825"/>
    <cellStyle name="Normal 30 9 3 2" xfId="15065"/>
    <cellStyle name="Normal 30 9 4" xfId="8762"/>
    <cellStyle name="Normal 30 9 4 2" xfId="15952"/>
    <cellStyle name="Normal 30 9 5" xfId="10708"/>
    <cellStyle name="Normal 31 2" xfId="61"/>
    <cellStyle name="Normal 31 2 2" xfId="588"/>
    <cellStyle name="Normal 31 2 2 2" xfId="9330"/>
    <cellStyle name="Normal 31 2 3" xfId="7827"/>
    <cellStyle name="Normal 31 2 3 2" xfId="15067"/>
    <cellStyle name="Normal 31 2 4" xfId="8763"/>
    <cellStyle name="Normal 31 2 4 2" xfId="15953"/>
    <cellStyle name="Normal 31 3" xfId="1406"/>
    <cellStyle name="Normal 31 3 2" xfId="6251"/>
    <cellStyle name="Normal 31 3 2 2" xfId="13535"/>
    <cellStyle name="Normal 31 3 3" xfId="7828"/>
    <cellStyle name="Normal 31 3 3 2" xfId="15068"/>
    <cellStyle name="Normal 31 3 4" xfId="8764"/>
    <cellStyle name="Normal 31 3 4 2" xfId="15954"/>
    <cellStyle name="Normal 31 3 5" xfId="9788"/>
    <cellStyle name="Normal 31 4" xfId="2620"/>
    <cellStyle name="Normal 31 4 2" xfId="6252"/>
    <cellStyle name="Normal 31 4 2 2" xfId="13536"/>
    <cellStyle name="Normal 31 4 3" xfId="7829"/>
    <cellStyle name="Normal 31 4 3 2" xfId="15069"/>
    <cellStyle name="Normal 31 4 4" xfId="8765"/>
    <cellStyle name="Normal 31 4 4 2" xfId="15955"/>
    <cellStyle name="Normal 31 4 5" xfId="10313"/>
    <cellStyle name="Normal 31 5" xfId="2498"/>
    <cellStyle name="Normal 31 5 2" xfId="6253"/>
    <cellStyle name="Normal 31 5 2 2" xfId="13537"/>
    <cellStyle name="Normal 31 5 3" xfId="7830"/>
    <cellStyle name="Normal 31 5 3 2" xfId="15070"/>
    <cellStyle name="Normal 31 5 4" xfId="8766"/>
    <cellStyle name="Normal 31 5 4 2" xfId="15956"/>
    <cellStyle name="Normal 31 5 5" xfId="10196"/>
    <cellStyle name="Normal 31 6" xfId="2883"/>
    <cellStyle name="Normal 31 6 2" xfId="6254"/>
    <cellStyle name="Normal 31 6 2 2" xfId="13538"/>
    <cellStyle name="Normal 31 6 3" xfId="7831"/>
    <cellStyle name="Normal 31 6 3 2" xfId="15071"/>
    <cellStyle name="Normal 31 6 4" xfId="8767"/>
    <cellStyle name="Normal 31 6 4 2" xfId="15957"/>
    <cellStyle name="Normal 31 6 5" xfId="10551"/>
    <cellStyle name="Normal 31 7" xfId="3114"/>
    <cellStyle name="Normal 31 7 2" xfId="6255"/>
    <cellStyle name="Normal 31 7 2 2" xfId="13539"/>
    <cellStyle name="Normal 31 7 3" xfId="7832"/>
    <cellStyle name="Normal 31 7 3 2" xfId="15072"/>
    <cellStyle name="Normal 31 7 4" xfId="8768"/>
    <cellStyle name="Normal 31 7 4 2" xfId="15958"/>
    <cellStyle name="Normal 31 7 5" xfId="10709"/>
    <cellStyle name="Normal 31 8" xfId="3218"/>
    <cellStyle name="Normal 31 8 2" xfId="6256"/>
    <cellStyle name="Normal 31 8 2 2" xfId="13540"/>
    <cellStyle name="Normal 31 8 3" xfId="7833"/>
    <cellStyle name="Normal 31 8 3 2" xfId="15073"/>
    <cellStyle name="Normal 31 8 4" xfId="8769"/>
    <cellStyle name="Normal 31 8 4 2" xfId="15959"/>
    <cellStyle name="Normal 31 8 5" xfId="10718"/>
    <cellStyle name="Normal 31 9" xfId="3487"/>
    <cellStyle name="Normal 31 9 2" xfId="6257"/>
    <cellStyle name="Normal 31 9 2 2" xfId="13541"/>
    <cellStyle name="Normal 31 9 3" xfId="7834"/>
    <cellStyle name="Normal 31 9 3 2" xfId="15074"/>
    <cellStyle name="Normal 31 9 4" xfId="8770"/>
    <cellStyle name="Normal 31 9 4 2" xfId="15960"/>
    <cellStyle name="Normal 31 9 5" xfId="10865"/>
    <cellStyle name="Normal 32 2" xfId="60"/>
    <cellStyle name="Normal 32 2 2" xfId="644"/>
    <cellStyle name="Normal 32 2 2 2" xfId="9384"/>
    <cellStyle name="Normal 32 2 3" xfId="7836"/>
    <cellStyle name="Normal 32 2 3 2" xfId="15076"/>
    <cellStyle name="Normal 32 2 4" xfId="8771"/>
    <cellStyle name="Normal 32 2 4 2" xfId="15961"/>
    <cellStyle name="Normal 32 3" xfId="1462"/>
    <cellStyle name="Normal 32 3 2" xfId="6259"/>
    <cellStyle name="Normal 32 3 2 2" xfId="13543"/>
    <cellStyle name="Normal 32 3 3" xfId="7837"/>
    <cellStyle name="Normal 32 3 3 2" xfId="15077"/>
    <cellStyle name="Normal 32 3 4" xfId="8772"/>
    <cellStyle name="Normal 32 3 4 2" xfId="15962"/>
    <cellStyle name="Normal 32 3 5" xfId="9844"/>
    <cellStyle name="Normal 32 4" xfId="2678"/>
    <cellStyle name="Normal 32 4 2" xfId="6260"/>
    <cellStyle name="Normal 32 4 2 2" xfId="13544"/>
    <cellStyle name="Normal 32 4 3" xfId="7838"/>
    <cellStyle name="Normal 32 4 3 2" xfId="15078"/>
    <cellStyle name="Normal 32 4 4" xfId="8773"/>
    <cellStyle name="Normal 32 4 4 2" xfId="15963"/>
    <cellStyle name="Normal 32 4 5" xfId="10371"/>
    <cellStyle name="Normal 32 5" xfId="2901"/>
    <cellStyle name="Normal 32 5 2" xfId="6261"/>
    <cellStyle name="Normal 32 5 2 2" xfId="13545"/>
    <cellStyle name="Normal 32 5 3" xfId="7839"/>
    <cellStyle name="Normal 32 5 3 2" xfId="15079"/>
    <cellStyle name="Normal 32 5 4" xfId="8774"/>
    <cellStyle name="Normal 32 5 4 2" xfId="15964"/>
    <cellStyle name="Normal 32 5 5" xfId="10569"/>
    <cellStyle name="Normal 32 6" xfId="3015"/>
    <cellStyle name="Normal 32 6 2" xfId="6262"/>
    <cellStyle name="Normal 32 6 2 2" xfId="13546"/>
    <cellStyle name="Normal 32 6 3" xfId="7840"/>
    <cellStyle name="Normal 32 6 3 2" xfId="15080"/>
    <cellStyle name="Normal 32 6 4" xfId="8775"/>
    <cellStyle name="Normal 32 6 4 2" xfId="15965"/>
    <cellStyle name="Normal 32 6 5" xfId="10661"/>
    <cellStyle name="Normal 32 7" xfId="3119"/>
    <cellStyle name="Normal 32 7 2" xfId="6263"/>
    <cellStyle name="Normal 32 7 2 2" xfId="13547"/>
    <cellStyle name="Normal 32 7 3" xfId="7841"/>
    <cellStyle name="Normal 32 7 3 2" xfId="15081"/>
    <cellStyle name="Normal 32 7 4" xfId="8776"/>
    <cellStyle name="Normal 32 7 4 2" xfId="15966"/>
    <cellStyle name="Normal 32 7 5" xfId="10710"/>
    <cellStyle name="Normal 32 8" xfId="3176"/>
    <cellStyle name="Normal 32 8 2" xfId="6264"/>
    <cellStyle name="Normal 32 8 2 2" xfId="13548"/>
    <cellStyle name="Normal 32 8 3" xfId="7842"/>
    <cellStyle name="Normal 32 8 3 2" xfId="15082"/>
    <cellStyle name="Normal 32 8 4" xfId="8777"/>
    <cellStyle name="Normal 32 8 4 2" xfId="15967"/>
    <cellStyle name="Normal 32 8 5" xfId="10714"/>
    <cellStyle name="Normal 32 9" xfId="3545"/>
    <cellStyle name="Normal 32 9 2" xfId="6265"/>
    <cellStyle name="Normal 32 9 2 2" xfId="13549"/>
    <cellStyle name="Normal 32 9 3" xfId="7843"/>
    <cellStyle name="Normal 32 9 3 2" xfId="15083"/>
    <cellStyle name="Normal 32 9 4" xfId="8778"/>
    <cellStyle name="Normal 32 9 4 2" xfId="15968"/>
    <cellStyle name="Normal 32 9 5" xfId="10921"/>
    <cellStyle name="Normal 33 2" xfId="59"/>
    <cellStyle name="Normal 33 2 2" xfId="648"/>
    <cellStyle name="Normal 33 2 2 2" xfId="9388"/>
    <cellStyle name="Normal 33 2 3" xfId="7845"/>
    <cellStyle name="Normal 33 2 3 2" xfId="15085"/>
    <cellStyle name="Normal 33 2 4" xfId="8779"/>
    <cellStyle name="Normal 33 2 4 2" xfId="15969"/>
    <cellStyle name="Normal 33 3" xfId="1466"/>
    <cellStyle name="Normal 33 3 2" xfId="6267"/>
    <cellStyle name="Normal 33 3 2 2" xfId="13551"/>
    <cellStyle name="Normal 33 3 3" xfId="7846"/>
    <cellStyle name="Normal 33 3 3 2" xfId="15086"/>
    <cellStyle name="Normal 33 3 4" xfId="8780"/>
    <cellStyle name="Normal 33 3 4 2" xfId="15970"/>
    <cellStyle name="Normal 33 3 5" xfId="9848"/>
    <cellStyle name="Normal 33 4" xfId="2682"/>
    <cellStyle name="Normal 33 4 2" xfId="6268"/>
    <cellStyle name="Normal 33 4 2 2" xfId="13552"/>
    <cellStyle name="Normal 33 4 3" xfId="7847"/>
    <cellStyle name="Normal 33 4 3 2" xfId="15087"/>
    <cellStyle name="Normal 33 4 4" xfId="8781"/>
    <cellStyle name="Normal 33 4 4 2" xfId="15971"/>
    <cellStyle name="Normal 33 4 5" xfId="10375"/>
    <cellStyle name="Normal 33 5" xfId="2905"/>
    <cellStyle name="Normal 33 5 2" xfId="6269"/>
    <cellStyle name="Normal 33 5 2 2" xfId="13553"/>
    <cellStyle name="Normal 33 5 3" xfId="7848"/>
    <cellStyle name="Normal 33 5 3 2" xfId="15088"/>
    <cellStyle name="Normal 33 5 4" xfId="8782"/>
    <cellStyle name="Normal 33 5 4 2" xfId="15972"/>
    <cellStyle name="Normal 33 5 5" xfId="10573"/>
    <cellStyle name="Normal 33 6" xfId="3019"/>
    <cellStyle name="Normal 33 6 2" xfId="6270"/>
    <cellStyle name="Normal 33 6 2 2" xfId="13554"/>
    <cellStyle name="Normal 33 6 3" xfId="7849"/>
    <cellStyle name="Normal 33 6 3 2" xfId="15089"/>
    <cellStyle name="Normal 33 6 4" xfId="8783"/>
    <cellStyle name="Normal 33 6 4 2" xfId="15973"/>
    <cellStyle name="Normal 33 6 5" xfId="10665"/>
    <cellStyle name="Normal 33 7" xfId="3121"/>
    <cellStyle name="Normal 33 7 2" xfId="6271"/>
    <cellStyle name="Normal 33 7 2 2" xfId="13555"/>
    <cellStyle name="Normal 33 7 3" xfId="7850"/>
    <cellStyle name="Normal 33 7 3 2" xfId="15090"/>
    <cellStyle name="Normal 33 7 4" xfId="8784"/>
    <cellStyle name="Normal 33 7 4 2" xfId="15974"/>
    <cellStyle name="Normal 33 7 5" xfId="10712"/>
    <cellStyle name="Normal 33 8" xfId="3186"/>
    <cellStyle name="Normal 33 8 2" xfId="6272"/>
    <cellStyle name="Normal 33 8 2 2" xfId="13556"/>
    <cellStyle name="Normal 33 8 3" xfId="7851"/>
    <cellStyle name="Normal 33 8 3 2" xfId="15091"/>
    <cellStyle name="Normal 33 8 4" xfId="8785"/>
    <cellStyle name="Normal 33 8 4 2" xfId="15975"/>
    <cellStyle name="Normal 33 8 5" xfId="10715"/>
    <cellStyle name="Normal 33 9" xfId="3549"/>
    <cellStyle name="Normal 33 9 2" xfId="6273"/>
    <cellStyle name="Normal 33 9 2 2" xfId="13557"/>
    <cellStyle name="Normal 33 9 3" xfId="7852"/>
    <cellStyle name="Normal 33 9 3 2" xfId="15092"/>
    <cellStyle name="Normal 33 9 4" xfId="8786"/>
    <cellStyle name="Normal 33 9 4 2" xfId="15976"/>
    <cellStyle name="Normal 33 9 5" xfId="10925"/>
    <cellStyle name="Normal 34 2" xfId="58"/>
    <cellStyle name="Normal 34 2 2" xfId="647"/>
    <cellStyle name="Normal 34 2 2 2" xfId="9387"/>
    <cellStyle name="Normal 34 2 3" xfId="7854"/>
    <cellStyle name="Normal 34 2 3 2" xfId="15094"/>
    <cellStyle name="Normal 34 2 4" xfId="8787"/>
    <cellStyle name="Normal 34 2 4 2" xfId="15977"/>
    <cellStyle name="Normal 34 3" xfId="1465"/>
    <cellStyle name="Normal 34 3 2" xfId="6275"/>
    <cellStyle name="Normal 34 3 2 2" xfId="13559"/>
    <cellStyle name="Normal 34 3 3" xfId="7855"/>
    <cellStyle name="Normal 34 3 3 2" xfId="15095"/>
    <cellStyle name="Normal 34 3 4" xfId="8788"/>
    <cellStyle name="Normal 34 3 4 2" xfId="15978"/>
    <cellStyle name="Normal 34 3 5" xfId="9847"/>
    <cellStyle name="Normal 34 4" xfId="2681"/>
    <cellStyle name="Normal 34 4 2" xfId="6276"/>
    <cellStyle name="Normal 34 4 2 2" xfId="13560"/>
    <cellStyle name="Normal 34 4 3" xfId="7856"/>
    <cellStyle name="Normal 34 4 3 2" xfId="15096"/>
    <cellStyle name="Normal 34 4 4" xfId="8789"/>
    <cellStyle name="Normal 34 4 4 2" xfId="15979"/>
    <cellStyle name="Normal 34 4 5" xfId="10374"/>
    <cellStyle name="Normal 34 5" xfId="2904"/>
    <cellStyle name="Normal 34 5 2" xfId="6277"/>
    <cellStyle name="Normal 34 5 2 2" xfId="13561"/>
    <cellStyle name="Normal 34 5 3" xfId="7857"/>
    <cellStyle name="Normal 34 5 3 2" xfId="15097"/>
    <cellStyle name="Normal 34 5 4" xfId="8790"/>
    <cellStyle name="Normal 34 5 4 2" xfId="15980"/>
    <cellStyle name="Normal 34 5 5" xfId="10572"/>
    <cellStyle name="Normal 34 6" xfId="3018"/>
    <cellStyle name="Normal 34 6 2" xfId="6278"/>
    <cellStyle name="Normal 34 6 2 2" xfId="13562"/>
    <cellStyle name="Normal 34 6 3" xfId="7858"/>
    <cellStyle name="Normal 34 6 3 2" xfId="15098"/>
    <cellStyle name="Normal 34 6 4" xfId="8791"/>
    <cellStyle name="Normal 34 6 4 2" xfId="15981"/>
    <cellStyle name="Normal 34 6 5" xfId="10664"/>
    <cellStyle name="Normal 34 7" xfId="3120"/>
    <cellStyle name="Normal 34 7 2" xfId="6279"/>
    <cellStyle name="Normal 34 7 2 2" xfId="13563"/>
    <cellStyle name="Normal 34 7 3" xfId="7859"/>
    <cellStyle name="Normal 34 7 3 2" xfId="15099"/>
    <cellStyle name="Normal 34 7 4" xfId="8792"/>
    <cellStyle name="Normal 34 7 4 2" xfId="15982"/>
    <cellStyle name="Normal 34 7 5" xfId="10711"/>
    <cellStyle name="Normal 34 8" xfId="3202"/>
    <cellStyle name="Normal 34 8 2" xfId="6280"/>
    <cellStyle name="Normal 34 8 2 2" xfId="13564"/>
    <cellStyle name="Normal 34 8 3" xfId="7860"/>
    <cellStyle name="Normal 34 8 3 2" xfId="15100"/>
    <cellStyle name="Normal 34 8 4" xfId="8793"/>
    <cellStyle name="Normal 34 8 4 2" xfId="15983"/>
    <cellStyle name="Normal 34 8 5" xfId="10716"/>
    <cellStyle name="Normal 34 9" xfId="3548"/>
    <cellStyle name="Normal 34 9 2" xfId="6281"/>
    <cellStyle name="Normal 34 9 2 2" xfId="13565"/>
    <cellStyle name="Normal 34 9 3" xfId="7861"/>
    <cellStyle name="Normal 34 9 3 2" xfId="15101"/>
    <cellStyle name="Normal 34 9 4" xfId="8794"/>
    <cellStyle name="Normal 34 9 4 2" xfId="15984"/>
    <cellStyle name="Normal 34 9 5" xfId="10924"/>
    <cellStyle name="Normal 35 2" xfId="57"/>
    <cellStyle name="Normal 35 2 2" xfId="779"/>
    <cellStyle name="Normal 35 3" xfId="735"/>
    <cellStyle name="Normal 35 4" xfId="2417"/>
    <cellStyle name="Normal 35 5" xfId="2452"/>
    <cellStyle name="Normal 35 6" xfId="2467"/>
    <cellStyle name="Normal 35 7" xfId="3350"/>
    <cellStyle name="Normal 35 7 2" xfId="7868"/>
    <cellStyle name="Normal 35 7 3" xfId="8795"/>
    <cellStyle name="Normal 36 2" xfId="56"/>
    <cellStyle name="Normal 36 2 2" xfId="1071"/>
    <cellStyle name="Normal 36 3" xfId="3168"/>
    <cellStyle name="Normal 36 4" xfId="3262"/>
    <cellStyle name="Normal 36 5" xfId="3598"/>
    <cellStyle name="Normal 37 2" xfId="55"/>
    <cellStyle name="Normal 37 2 2" xfId="776"/>
    <cellStyle name="Normal 37 3" xfId="3133"/>
    <cellStyle name="Normal 37 4" xfId="3293"/>
    <cellStyle name="Normal 37 5" xfId="3348"/>
    <cellStyle name="Normal 38 2" xfId="54"/>
    <cellStyle name="Normal 38 2 2" xfId="1154"/>
    <cellStyle name="Normal 38 3" xfId="3184"/>
    <cellStyle name="Normal 38 4" xfId="3226"/>
    <cellStyle name="Normal 38 5" xfId="3610"/>
    <cellStyle name="Normal 39 2" xfId="53"/>
    <cellStyle name="Normal 39 2 2" xfId="1228"/>
    <cellStyle name="Normal 39 3" xfId="3201"/>
    <cellStyle name="Normal 39 4" xfId="3235"/>
    <cellStyle name="Normal 39 5" xfId="3625"/>
    <cellStyle name="Normal 4 10" xfId="2005"/>
    <cellStyle name="Normal 4 11" xfId="2154"/>
    <cellStyle name="Normal 4 12" xfId="2220"/>
    <cellStyle name="Normal 4 13" xfId="2264"/>
    <cellStyle name="Normal 4 14" xfId="2400"/>
    <cellStyle name="Normal 4 14 2" xfId="6314"/>
    <cellStyle name="Normal 4 14 2 2" xfId="13598"/>
    <cellStyle name="Normal 4 14 3" xfId="7894"/>
    <cellStyle name="Normal 4 14 3 2" xfId="15133"/>
    <cellStyle name="Normal 4 14 4" xfId="8796"/>
    <cellStyle name="Normal 4 14 4 2" xfId="15985"/>
    <cellStyle name="Normal 4 14 5" xfId="10114"/>
    <cellStyle name="Normal 4 15" xfId="2782"/>
    <cellStyle name="Normal 4 15 2" xfId="6315"/>
    <cellStyle name="Normal 4 15 2 2" xfId="13599"/>
    <cellStyle name="Normal 4 15 3" xfId="7895"/>
    <cellStyle name="Normal 4 15 3 2" xfId="15134"/>
    <cellStyle name="Normal 4 15 4" xfId="8797"/>
    <cellStyle name="Normal 4 15 4 2" xfId="15986"/>
    <cellStyle name="Normal 4 15 5" xfId="10463"/>
    <cellStyle name="Normal 4 16" xfId="2968"/>
    <cellStyle name="Normal 4 16 2" xfId="6316"/>
    <cellStyle name="Normal 4 16 2 2" xfId="13600"/>
    <cellStyle name="Normal 4 16 3" xfId="7896"/>
    <cellStyle name="Normal 4 16 3 2" xfId="15135"/>
    <cellStyle name="Normal 4 16 4" xfId="8798"/>
    <cellStyle name="Normal 4 16 4 2" xfId="15987"/>
    <cellStyle name="Normal 4 16 5" xfId="10625"/>
    <cellStyle name="Normal 4 17" xfId="3077"/>
    <cellStyle name="Normal 4 17 2" xfId="6317"/>
    <cellStyle name="Normal 4 17 2 2" xfId="13601"/>
    <cellStyle name="Normal 4 17 3" xfId="7897"/>
    <cellStyle name="Normal 4 17 3 2" xfId="15136"/>
    <cellStyle name="Normal 4 17 4" xfId="8799"/>
    <cellStyle name="Normal 4 17 4 2" xfId="15988"/>
    <cellStyle name="Normal 4 17 5" xfId="10703"/>
    <cellStyle name="Normal 4 18" xfId="3287"/>
    <cellStyle name="Normal 4 18 2" xfId="6318"/>
    <cellStyle name="Normal 4 18 2 2" xfId="13602"/>
    <cellStyle name="Normal 4 18 3" xfId="7898"/>
    <cellStyle name="Normal 4 18 3 2" xfId="15137"/>
    <cellStyle name="Normal 4 18 4" xfId="8800"/>
    <cellStyle name="Normal 4 18 4 2" xfId="15989"/>
    <cellStyle name="Normal 4 18 5" xfId="10725"/>
    <cellStyle name="Normal 4 19" xfId="3340"/>
    <cellStyle name="Normal 4 19 2" xfId="6319"/>
    <cellStyle name="Normal 4 19 2 2" xfId="13603"/>
    <cellStyle name="Normal 4 19 3" xfId="7899"/>
    <cellStyle name="Normal 4 19 3 2" xfId="15138"/>
    <cellStyle name="Normal 4 19 4" xfId="8801"/>
    <cellStyle name="Normal 4 19 4 2" xfId="15990"/>
    <cellStyle name="Normal 4 19 5" xfId="10745"/>
    <cellStyle name="Normal 4 2" xfId="88"/>
    <cellStyle name="Normal 4 2 10" xfId="2432"/>
    <cellStyle name="Normal 4 2 10 2" xfId="6321"/>
    <cellStyle name="Normal 4 2 10 2 2" xfId="13605"/>
    <cellStyle name="Normal 4 2 10 3" xfId="7901"/>
    <cellStyle name="Normal 4 2 10 3 2" xfId="15140"/>
    <cellStyle name="Normal 4 2 10 4" xfId="8802"/>
    <cellStyle name="Normal 4 2 10 4 2" xfId="15991"/>
    <cellStyle name="Normal 4 2 10 5" xfId="10139"/>
    <cellStyle name="Normal 4 2 11" xfId="2794"/>
    <cellStyle name="Normal 4 2 11 2" xfId="6322"/>
    <cellStyle name="Normal 4 2 11 2 2" xfId="13606"/>
    <cellStyle name="Normal 4 2 11 3" xfId="7902"/>
    <cellStyle name="Normal 4 2 11 3 2" xfId="15141"/>
    <cellStyle name="Normal 4 2 11 4" xfId="8803"/>
    <cellStyle name="Normal 4 2 11 4 2" xfId="15992"/>
    <cellStyle name="Normal 4 2 11 5" xfId="10474"/>
    <cellStyle name="Normal 4 2 12" xfId="2970"/>
    <cellStyle name="Normal 4 2 12 2" xfId="6323"/>
    <cellStyle name="Normal 4 2 12 2 2" xfId="13607"/>
    <cellStyle name="Normal 4 2 12 3" xfId="7903"/>
    <cellStyle name="Normal 4 2 12 3 2" xfId="15142"/>
    <cellStyle name="Normal 4 2 12 4" xfId="8804"/>
    <cellStyle name="Normal 4 2 12 4 2" xfId="15993"/>
    <cellStyle name="Normal 4 2 12 5" xfId="10627"/>
    <cellStyle name="Normal 4 2 13" xfId="3086"/>
    <cellStyle name="Normal 4 2 13 2" xfId="6324"/>
    <cellStyle name="Normal 4 2 13 2 2" xfId="13608"/>
    <cellStyle name="Normal 4 2 13 3" xfId="7904"/>
    <cellStyle name="Normal 4 2 13 3 2" xfId="15143"/>
    <cellStyle name="Normal 4 2 13 4" xfId="8805"/>
    <cellStyle name="Normal 4 2 13 4 2" xfId="15994"/>
    <cellStyle name="Normal 4 2 13 5" xfId="10704"/>
    <cellStyle name="Normal 4 2 14" xfId="3278"/>
    <cellStyle name="Normal 4 2 14 2" xfId="6325"/>
    <cellStyle name="Normal 4 2 14 2 2" xfId="13609"/>
    <cellStyle name="Normal 4 2 14 3" xfId="7905"/>
    <cellStyle name="Normal 4 2 14 3 2" xfId="15144"/>
    <cellStyle name="Normal 4 2 14 4" xfId="8806"/>
    <cellStyle name="Normal 4 2 14 4 2" xfId="15995"/>
    <cellStyle name="Normal 4 2 14 5" xfId="10723"/>
    <cellStyle name="Normal 4 2 15" xfId="3365"/>
    <cellStyle name="Normal 4 2 15 2" xfId="6326"/>
    <cellStyle name="Normal 4 2 15 2 2" xfId="13610"/>
    <cellStyle name="Normal 4 2 15 3" xfId="7906"/>
    <cellStyle name="Normal 4 2 15 3 2" xfId="15145"/>
    <cellStyle name="Normal 4 2 15 4" xfId="8807"/>
    <cellStyle name="Normal 4 2 15 4 2" xfId="15996"/>
    <cellStyle name="Normal 4 2 15 5" xfId="10758"/>
    <cellStyle name="Normal 4 2 2" xfId="136"/>
    <cellStyle name="Normal 4 2 2 10" xfId="8808"/>
    <cellStyle name="Normal 4 2 2 10 2" xfId="15997"/>
    <cellStyle name="Normal 4 2 2 2" xfId="414"/>
    <cellStyle name="Normal 4 2 2 2 2" xfId="6328"/>
    <cellStyle name="Normal 4 2 2 2 2 2" xfId="13612"/>
    <cellStyle name="Normal 4 2 2 2 3" xfId="7908"/>
    <cellStyle name="Normal 4 2 2 2 3 2" xfId="15147"/>
    <cellStyle name="Normal 4 2 2 2 4" xfId="8809"/>
    <cellStyle name="Normal 4 2 2 2 4 2" xfId="15998"/>
    <cellStyle name="Normal 4 2 2 2 5" xfId="9226"/>
    <cellStyle name="Normal 4 2 2 3" xfId="1385"/>
    <cellStyle name="Normal 4 2 2 3 2" xfId="6329"/>
    <cellStyle name="Normal 4 2 2 3 2 2" xfId="13613"/>
    <cellStyle name="Normal 4 2 2 3 3" xfId="7909"/>
    <cellStyle name="Normal 4 2 2 3 3 2" xfId="15148"/>
    <cellStyle name="Normal 4 2 2 3 4" xfId="8810"/>
    <cellStyle name="Normal 4 2 2 3 4 2" xfId="15999"/>
    <cellStyle name="Normal 4 2 2 3 5" xfId="9767"/>
    <cellStyle name="Normal 4 2 2 4" xfId="2599"/>
    <cellStyle name="Normal 4 2 2 4 2" xfId="6330"/>
    <cellStyle name="Normal 4 2 2 4 2 2" xfId="13614"/>
    <cellStyle name="Normal 4 2 2 4 3" xfId="7910"/>
    <cellStyle name="Normal 4 2 2 4 3 2" xfId="15149"/>
    <cellStyle name="Normal 4 2 2 4 4" xfId="8811"/>
    <cellStyle name="Normal 4 2 2 4 4 2" xfId="16000"/>
    <cellStyle name="Normal 4 2 2 4 5" xfId="10292"/>
    <cellStyle name="Normal 4 2 2 5" xfId="2300"/>
    <cellStyle name="Normal 4 2 2 5 2" xfId="6331"/>
    <cellStyle name="Normal 4 2 2 5 2 2" xfId="13615"/>
    <cellStyle name="Normal 4 2 2 5 3" xfId="7911"/>
    <cellStyle name="Normal 4 2 2 5 3 2" xfId="15150"/>
    <cellStyle name="Normal 4 2 2 5 4" xfId="8812"/>
    <cellStyle name="Normal 4 2 2 5 4 2" xfId="16001"/>
    <cellStyle name="Normal 4 2 2 5 5" xfId="10020"/>
    <cellStyle name="Normal 4 2 2 6" xfId="2531"/>
    <cellStyle name="Normal 4 2 2 6 2" xfId="6332"/>
    <cellStyle name="Normal 4 2 2 6 2 2" xfId="13616"/>
    <cellStyle name="Normal 4 2 2 6 3" xfId="7912"/>
    <cellStyle name="Normal 4 2 2 6 3 2" xfId="15151"/>
    <cellStyle name="Normal 4 2 2 6 4" xfId="8813"/>
    <cellStyle name="Normal 4 2 2 6 4 2" xfId="16002"/>
    <cellStyle name="Normal 4 2 2 6 5" xfId="10226"/>
    <cellStyle name="Normal 4 2 2 7" xfId="3466"/>
    <cellStyle name="Normal 4 2 2 7 2" xfId="6333"/>
    <cellStyle name="Normal 4 2 2 7 2 2" xfId="13617"/>
    <cellStyle name="Normal 4 2 2 7 3" xfId="7913"/>
    <cellStyle name="Normal 4 2 2 7 3 2" xfId="15152"/>
    <cellStyle name="Normal 4 2 2 7 4" xfId="8814"/>
    <cellStyle name="Normal 4 2 2 7 4 2" xfId="16003"/>
    <cellStyle name="Normal 4 2 2 7 5" xfId="10844"/>
    <cellStyle name="Normal 4 2 2 8" xfId="6327"/>
    <cellStyle name="Normal 4 2 2 8 2" xfId="13611"/>
    <cellStyle name="Normal 4 2 2 9" xfId="7907"/>
    <cellStyle name="Normal 4 2 2 9 2" xfId="15146"/>
    <cellStyle name="Normal 4 2 3" xfId="574"/>
    <cellStyle name="Normal 4 2 3 10" xfId="8815"/>
    <cellStyle name="Normal 4 2 3 10 2" xfId="16004"/>
    <cellStyle name="Normal 4 2 3 11" xfId="9316"/>
    <cellStyle name="Normal 4 2 3 2" xfId="947"/>
    <cellStyle name="Normal 4 2 3 2 2" xfId="6335"/>
    <cellStyle name="Normal 4 2 3 2 2 2" xfId="13619"/>
    <cellStyle name="Normal 4 2 3 2 3" xfId="7915"/>
    <cellStyle name="Normal 4 2 3 2 3 2" xfId="15154"/>
    <cellStyle name="Normal 4 2 3 2 4" xfId="8816"/>
    <cellStyle name="Normal 4 2 3 2 4 2" xfId="16005"/>
    <cellStyle name="Normal 4 2 3 2 5" xfId="9578"/>
    <cellStyle name="Normal 4 2 3 3" xfId="1392"/>
    <cellStyle name="Normal 4 2 3 3 2" xfId="6336"/>
    <cellStyle name="Normal 4 2 3 3 2 2" xfId="13620"/>
    <cellStyle name="Normal 4 2 3 3 3" xfId="7916"/>
    <cellStyle name="Normal 4 2 3 3 3 2" xfId="15155"/>
    <cellStyle name="Normal 4 2 3 3 4" xfId="8817"/>
    <cellStyle name="Normal 4 2 3 3 4 2" xfId="16006"/>
    <cellStyle name="Normal 4 2 3 3 5" xfId="9774"/>
    <cellStyle name="Normal 4 2 3 4" xfId="2606"/>
    <cellStyle name="Normal 4 2 3 4 2" xfId="6337"/>
    <cellStyle name="Normal 4 2 3 4 2 2" xfId="13621"/>
    <cellStyle name="Normal 4 2 3 4 3" xfId="7917"/>
    <cellStyle name="Normal 4 2 3 4 3 2" xfId="15156"/>
    <cellStyle name="Normal 4 2 3 4 4" xfId="8818"/>
    <cellStyle name="Normal 4 2 3 4 4 2" xfId="16007"/>
    <cellStyle name="Normal 4 2 3 4 5" xfId="10299"/>
    <cellStyle name="Normal 4 2 3 5" xfId="2355"/>
    <cellStyle name="Normal 4 2 3 5 2" xfId="6338"/>
    <cellStyle name="Normal 4 2 3 5 2 2" xfId="13622"/>
    <cellStyle name="Normal 4 2 3 5 3" xfId="7918"/>
    <cellStyle name="Normal 4 2 3 5 3 2" xfId="15157"/>
    <cellStyle name="Normal 4 2 3 5 4" xfId="8819"/>
    <cellStyle name="Normal 4 2 3 5 4 2" xfId="16008"/>
    <cellStyle name="Normal 4 2 3 5 5" xfId="10074"/>
    <cellStyle name="Normal 4 2 3 6" xfId="2874"/>
    <cellStyle name="Normal 4 2 3 6 2" xfId="6339"/>
    <cellStyle name="Normal 4 2 3 6 2 2" xfId="13623"/>
    <cellStyle name="Normal 4 2 3 6 3" xfId="7919"/>
    <cellStyle name="Normal 4 2 3 6 3 2" xfId="15158"/>
    <cellStyle name="Normal 4 2 3 6 4" xfId="8820"/>
    <cellStyle name="Normal 4 2 3 6 4 2" xfId="16009"/>
    <cellStyle name="Normal 4 2 3 6 5" xfId="10544"/>
    <cellStyle name="Normal 4 2 3 7" xfId="3473"/>
    <cellStyle name="Normal 4 2 3 7 2" xfId="6340"/>
    <cellStyle name="Normal 4 2 3 7 2 2" xfId="13624"/>
    <cellStyle name="Normal 4 2 3 7 3" xfId="7920"/>
    <cellStyle name="Normal 4 2 3 7 3 2" xfId="15159"/>
    <cellStyle name="Normal 4 2 3 7 4" xfId="8821"/>
    <cellStyle name="Normal 4 2 3 7 4 2" xfId="16010"/>
    <cellStyle name="Normal 4 2 3 7 5" xfId="10851"/>
    <cellStyle name="Normal 4 2 3 8" xfId="6334"/>
    <cellStyle name="Normal 4 2 3 8 2" xfId="13618"/>
    <cellStyle name="Normal 4 2 3 9" xfId="7914"/>
    <cellStyle name="Normal 4 2 3 9 2" xfId="15153"/>
    <cellStyle name="Normal 4 2 4" xfId="794"/>
    <cellStyle name="Normal 4 2 4 2" xfId="6341"/>
    <cellStyle name="Normal 4 2 4 2 2" xfId="13625"/>
    <cellStyle name="Normal 4 2 4 3" xfId="7921"/>
    <cellStyle name="Normal 4 2 4 3 2" xfId="15160"/>
    <cellStyle name="Normal 4 2 4 4" xfId="8822"/>
    <cellStyle name="Normal 4 2 4 4 2" xfId="16011"/>
    <cellStyle name="Normal 4 2 4 5" xfId="9470"/>
    <cellStyle name="Normal 4 2 5" xfId="727"/>
    <cellStyle name="Normal 4 2 5 2" xfId="6342"/>
    <cellStyle name="Normal 4 2 5 2 2" xfId="13626"/>
    <cellStyle name="Normal 4 2 5 3" xfId="7922"/>
    <cellStyle name="Normal 4 2 5 3 2" xfId="15161"/>
    <cellStyle name="Normal 4 2 5 4" xfId="8823"/>
    <cellStyle name="Normal 4 2 5 4 2" xfId="16012"/>
    <cellStyle name="Normal 4 2 5 5" xfId="9447"/>
    <cellStyle name="Normal 4 2 6" xfId="2006"/>
    <cellStyle name="Normal 4 2 6 2" xfId="6343"/>
    <cellStyle name="Normal 4 2 6 2 2" xfId="13627"/>
    <cellStyle name="Normal 4 2 6 3" xfId="7923"/>
    <cellStyle name="Normal 4 2 6 3 2" xfId="15162"/>
    <cellStyle name="Normal 4 2 6 4" xfId="8824"/>
    <cellStyle name="Normal 4 2 6 4 2" xfId="16013"/>
    <cellStyle name="Normal 4 2 6 5" xfId="9939"/>
    <cellStyle name="Normal 4 2 7" xfId="2155"/>
    <cellStyle name="Normal 4 2 7 2" xfId="6344"/>
    <cellStyle name="Normal 4 2 7 2 2" xfId="13628"/>
    <cellStyle name="Normal 4 2 7 3" xfId="7924"/>
    <cellStyle name="Normal 4 2 7 3 2" xfId="15163"/>
    <cellStyle name="Normal 4 2 7 4" xfId="8825"/>
    <cellStyle name="Normal 4 2 7 4 2" xfId="16014"/>
    <cellStyle name="Normal 4 2 7 5" xfId="9966"/>
    <cellStyle name="Normal 4 2 8" xfId="2221"/>
    <cellStyle name="Normal 4 2 8 2" xfId="6345"/>
    <cellStyle name="Normal 4 2 8 2 2" xfId="13629"/>
    <cellStyle name="Normal 4 2 8 3" xfId="7925"/>
    <cellStyle name="Normal 4 2 8 3 2" xfId="15164"/>
    <cellStyle name="Normal 4 2 8 4" xfId="8826"/>
    <cellStyle name="Normal 4 2 8 4 2" xfId="16015"/>
    <cellStyle name="Normal 4 2 8 5" xfId="9986"/>
    <cellStyle name="Normal 4 2 9" xfId="2265"/>
    <cellStyle name="Normal 4 2 9 2" xfId="6346"/>
    <cellStyle name="Normal 4 2 9 2 2" xfId="13630"/>
    <cellStyle name="Normal 4 2 9 3" xfId="7926"/>
    <cellStyle name="Normal 4 2 9 3 2" xfId="15165"/>
    <cellStyle name="Normal 4 2 9 4" xfId="8827"/>
    <cellStyle name="Normal 4 2 9 4 2" xfId="16016"/>
    <cellStyle name="Normal 4 2 9 5" xfId="9998"/>
    <cellStyle name="Normal 4 20" xfId="3640"/>
    <cellStyle name="Normal 4 3" xfId="151"/>
    <cellStyle name="Normal 4 3 2" xfId="420"/>
    <cellStyle name="Normal 4 3 3" xfId="3088"/>
    <cellStyle name="Normal 4 3 4" xfId="3290"/>
    <cellStyle name="Normal 4 3 5" xfId="3371"/>
    <cellStyle name="Normal 4 4" xfId="287"/>
    <cellStyle name="Normal 4 4 10" xfId="3274"/>
    <cellStyle name="Normal 4 4 10 2" xfId="6349"/>
    <cellStyle name="Normal 4 4 10 2 2" xfId="13632"/>
    <cellStyle name="Normal 4 4 10 3" xfId="7928"/>
    <cellStyle name="Normal 4 4 10 3 2" xfId="15166"/>
    <cellStyle name="Normal 4 4 10 4" xfId="8829"/>
    <cellStyle name="Normal 4 4 10 4 2" xfId="16017"/>
    <cellStyle name="Normal 4 4 10 5" xfId="10721"/>
    <cellStyle name="Normal 4 4 11" xfId="3391"/>
    <cellStyle name="Normal 4 4 11 2" xfId="6350"/>
    <cellStyle name="Normal 4 4 11 2 2" xfId="13633"/>
    <cellStyle name="Normal 4 4 11 3" xfId="7929"/>
    <cellStyle name="Normal 4 4 11 3 2" xfId="15167"/>
    <cellStyle name="Normal 4 4 11 4" xfId="8830"/>
    <cellStyle name="Normal 4 4 11 4 2" xfId="16018"/>
    <cellStyle name="Normal 4 4 11 5" xfId="10776"/>
    <cellStyle name="Normal 4 4 12" xfId="6348"/>
    <cellStyle name="Normal 4 4 13" xfId="7927"/>
    <cellStyle name="Normal 4 4 14" xfId="8828"/>
    <cellStyle name="Normal 4 4 2" xfId="484"/>
    <cellStyle name="Normal 4 4 2 10" xfId="8831"/>
    <cellStyle name="Normal 4 4 2 10 2" xfId="16019"/>
    <cellStyle name="Normal 4 4 2 11" xfId="9244"/>
    <cellStyle name="Normal 4 4 2 2" xfId="969"/>
    <cellStyle name="Normal 4 4 2 2 2" xfId="6352"/>
    <cellStyle name="Normal 4 4 2 2 2 2" xfId="13635"/>
    <cellStyle name="Normal 4 4 2 2 3" xfId="7931"/>
    <cellStyle name="Normal 4 4 2 2 3 2" xfId="15169"/>
    <cellStyle name="Normal 4 4 2 2 4" xfId="8832"/>
    <cellStyle name="Normal 4 4 2 2 4 2" xfId="16020"/>
    <cellStyle name="Normal 4 4 2 2 5" xfId="9600"/>
    <cellStyle name="Normal 4 4 2 3" xfId="1415"/>
    <cellStyle name="Normal 4 4 2 3 2" xfId="6353"/>
    <cellStyle name="Normal 4 4 2 3 2 2" xfId="13636"/>
    <cellStyle name="Normal 4 4 2 3 3" xfId="7932"/>
    <cellStyle name="Normal 4 4 2 3 3 2" xfId="15170"/>
    <cellStyle name="Normal 4 4 2 3 4" xfId="8833"/>
    <cellStyle name="Normal 4 4 2 3 4 2" xfId="16021"/>
    <cellStyle name="Normal 4 4 2 3 5" xfId="9797"/>
    <cellStyle name="Normal 4 4 2 4" xfId="2629"/>
    <cellStyle name="Normal 4 4 2 4 2" xfId="6354"/>
    <cellStyle name="Normal 4 4 2 4 2 2" xfId="13637"/>
    <cellStyle name="Normal 4 4 2 4 3" xfId="7933"/>
    <cellStyle name="Normal 4 4 2 4 3 2" xfId="15171"/>
    <cellStyle name="Normal 4 4 2 4 4" xfId="8834"/>
    <cellStyle name="Normal 4 4 2 4 4 2" xfId="16022"/>
    <cellStyle name="Normal 4 4 2 4 5" xfId="10322"/>
    <cellStyle name="Normal 4 4 2 5" xfId="2344"/>
    <cellStyle name="Normal 4 4 2 5 2" xfId="6355"/>
    <cellStyle name="Normal 4 4 2 5 2 2" xfId="13638"/>
    <cellStyle name="Normal 4 4 2 5 3" xfId="7934"/>
    <cellStyle name="Normal 4 4 2 5 3 2" xfId="15172"/>
    <cellStyle name="Normal 4 4 2 5 4" xfId="8835"/>
    <cellStyle name="Normal 4 4 2 5 4 2" xfId="16023"/>
    <cellStyle name="Normal 4 4 2 5 5" xfId="10063"/>
    <cellStyle name="Normal 4 4 2 6" xfId="2757"/>
    <cellStyle name="Normal 4 4 2 6 2" xfId="6356"/>
    <cellStyle name="Normal 4 4 2 6 2 2" xfId="13639"/>
    <cellStyle name="Normal 4 4 2 6 3" xfId="7935"/>
    <cellStyle name="Normal 4 4 2 6 3 2" xfId="15173"/>
    <cellStyle name="Normal 4 4 2 6 4" xfId="8836"/>
    <cellStyle name="Normal 4 4 2 6 4 2" xfId="16024"/>
    <cellStyle name="Normal 4 4 2 6 5" xfId="10439"/>
    <cellStyle name="Normal 4 4 2 7" xfId="3496"/>
    <cellStyle name="Normal 4 4 2 7 2" xfId="6357"/>
    <cellStyle name="Normal 4 4 2 7 2 2" xfId="13640"/>
    <cellStyle name="Normal 4 4 2 7 3" xfId="7936"/>
    <cellStyle name="Normal 4 4 2 7 3 2" xfId="15174"/>
    <cellStyle name="Normal 4 4 2 7 4" xfId="8837"/>
    <cellStyle name="Normal 4 4 2 7 4 2" xfId="16025"/>
    <cellStyle name="Normal 4 4 2 7 5" xfId="10874"/>
    <cellStyle name="Normal 4 4 2 8" xfId="6351"/>
    <cellStyle name="Normal 4 4 2 8 2" xfId="13634"/>
    <cellStyle name="Normal 4 4 2 9" xfId="7930"/>
    <cellStyle name="Normal 4 4 2 9 2" xfId="15168"/>
    <cellStyle name="Normal 4 4 3" xfId="627"/>
    <cellStyle name="Normal 4 4 3 10" xfId="8838"/>
    <cellStyle name="Normal 4 4 3 10 2" xfId="16026"/>
    <cellStyle name="Normal 4 4 3 11" xfId="9367"/>
    <cellStyle name="Normal 4 4 3 2" xfId="1000"/>
    <cellStyle name="Normal 4 4 3 2 2" xfId="6359"/>
    <cellStyle name="Normal 4 4 3 2 2 2" xfId="13642"/>
    <cellStyle name="Normal 4 4 3 2 3" xfId="7938"/>
    <cellStyle name="Normal 4 4 3 2 3 2" xfId="15176"/>
    <cellStyle name="Normal 4 4 3 2 4" xfId="8839"/>
    <cellStyle name="Normal 4 4 3 2 4 2" xfId="16027"/>
    <cellStyle name="Normal 4 4 3 2 5" xfId="9629"/>
    <cellStyle name="Normal 4 4 3 3" xfId="1445"/>
    <cellStyle name="Normal 4 4 3 3 2" xfId="6360"/>
    <cellStyle name="Normal 4 4 3 3 2 2" xfId="13643"/>
    <cellStyle name="Normal 4 4 3 3 3" xfId="7939"/>
    <cellStyle name="Normal 4 4 3 3 3 2" xfId="15177"/>
    <cellStyle name="Normal 4 4 3 3 4" xfId="8840"/>
    <cellStyle name="Normal 4 4 3 3 4 2" xfId="16028"/>
    <cellStyle name="Normal 4 4 3 3 5" xfId="9827"/>
    <cellStyle name="Normal 4 4 3 4" xfId="2661"/>
    <cellStyle name="Normal 4 4 3 4 2" xfId="6361"/>
    <cellStyle name="Normal 4 4 3 4 2 2" xfId="13644"/>
    <cellStyle name="Normal 4 4 3 4 3" xfId="7940"/>
    <cellStyle name="Normal 4 4 3 4 3 2" xfId="15178"/>
    <cellStyle name="Normal 4 4 3 4 4" xfId="8841"/>
    <cellStyle name="Normal 4 4 3 4 4 2" xfId="16029"/>
    <cellStyle name="Normal 4 4 3 4 5" xfId="10354"/>
    <cellStyle name="Normal 4 4 3 5" xfId="2511"/>
    <cellStyle name="Normal 4 4 3 5 2" xfId="6362"/>
    <cellStyle name="Normal 4 4 3 5 2 2" xfId="13645"/>
    <cellStyle name="Normal 4 4 3 5 3" xfId="7941"/>
    <cellStyle name="Normal 4 4 3 5 3 2" xfId="15179"/>
    <cellStyle name="Normal 4 4 3 5 4" xfId="8842"/>
    <cellStyle name="Normal 4 4 3 5 4 2" xfId="16030"/>
    <cellStyle name="Normal 4 4 3 5 5" xfId="10208"/>
    <cellStyle name="Normal 4 4 3 6" xfId="2793"/>
    <cellStyle name="Normal 4 4 3 6 2" xfId="6363"/>
    <cellStyle name="Normal 4 4 3 6 2 2" xfId="13646"/>
    <cellStyle name="Normal 4 4 3 6 3" xfId="7942"/>
    <cellStyle name="Normal 4 4 3 6 3 2" xfId="15180"/>
    <cellStyle name="Normal 4 4 3 6 4" xfId="8843"/>
    <cellStyle name="Normal 4 4 3 6 4 2" xfId="16031"/>
    <cellStyle name="Normal 4 4 3 6 5" xfId="10473"/>
    <cellStyle name="Normal 4 4 3 7" xfId="3528"/>
    <cellStyle name="Normal 4 4 3 7 2" xfId="6364"/>
    <cellStyle name="Normal 4 4 3 7 2 2" xfId="13647"/>
    <cellStyle name="Normal 4 4 3 7 3" xfId="7943"/>
    <cellStyle name="Normal 4 4 3 7 3 2" xfId="15181"/>
    <cellStyle name="Normal 4 4 3 7 4" xfId="8844"/>
    <cellStyle name="Normal 4 4 3 7 4 2" xfId="16032"/>
    <cellStyle name="Normal 4 4 3 7 5" xfId="10904"/>
    <cellStyle name="Normal 4 4 3 8" xfId="6358"/>
    <cellStyle name="Normal 4 4 3 8 2" xfId="13641"/>
    <cellStyle name="Normal 4 4 3 9" xfId="7937"/>
    <cellStyle name="Normal 4 4 3 9 2" xfId="15175"/>
    <cellStyle name="Normal 4 4 4" xfId="862"/>
    <cellStyle name="Normal 4 4 4 2" xfId="6365"/>
    <cellStyle name="Normal 4 4 4 2 2" xfId="13648"/>
    <cellStyle name="Normal 4 4 4 3" xfId="7944"/>
    <cellStyle name="Normal 4 4 4 3 2" xfId="15182"/>
    <cellStyle name="Normal 4 4 4 4" xfId="8845"/>
    <cellStyle name="Normal 4 4 4 4 2" xfId="16033"/>
    <cellStyle name="Normal 4 4 4 5" xfId="9501"/>
    <cellStyle name="Normal 4 4 5" xfId="1304"/>
    <cellStyle name="Normal 4 4 5 2" xfId="6366"/>
    <cellStyle name="Normal 4 4 5 2 2" xfId="13649"/>
    <cellStyle name="Normal 4 4 5 3" xfId="7945"/>
    <cellStyle name="Normal 4 4 5 3 2" xfId="15183"/>
    <cellStyle name="Normal 4 4 5 4" xfId="8846"/>
    <cellStyle name="Normal 4 4 5 4 2" xfId="16034"/>
    <cellStyle name="Normal 4 4 5 5" xfId="9699"/>
    <cellStyle name="Normal 4 4 6" xfId="2513"/>
    <cellStyle name="Normal 4 4 6 2" xfId="6367"/>
    <cellStyle name="Normal 4 4 6 2 2" xfId="13650"/>
    <cellStyle name="Normal 4 4 6 3" xfId="7946"/>
    <cellStyle name="Normal 4 4 6 3 2" xfId="15184"/>
    <cellStyle name="Normal 4 4 6 4" xfId="8847"/>
    <cellStyle name="Normal 4 4 6 4 2" xfId="16035"/>
    <cellStyle name="Normal 4 4 6 5" xfId="10210"/>
    <cellStyle name="Normal 4 4 7" xfId="2863"/>
    <cellStyle name="Normal 4 4 7 2" xfId="6368"/>
    <cellStyle name="Normal 4 4 7 2 2" xfId="13651"/>
    <cellStyle name="Normal 4 4 7 3" xfId="7947"/>
    <cellStyle name="Normal 4 4 7 3 2" xfId="15185"/>
    <cellStyle name="Normal 4 4 7 4" xfId="8848"/>
    <cellStyle name="Normal 4 4 7 4 2" xfId="16036"/>
    <cellStyle name="Normal 4 4 7 5" xfId="10535"/>
    <cellStyle name="Normal 4 4 8" xfId="2994"/>
    <cellStyle name="Normal 4 4 8 2" xfId="6369"/>
    <cellStyle name="Normal 4 4 8 2 2" xfId="13652"/>
    <cellStyle name="Normal 4 4 8 3" xfId="7948"/>
    <cellStyle name="Normal 4 4 8 3 2" xfId="15186"/>
    <cellStyle name="Normal 4 4 8 4" xfId="8849"/>
    <cellStyle name="Normal 4 4 8 4 2" xfId="16037"/>
    <cellStyle name="Normal 4 4 8 5" xfId="10643"/>
    <cellStyle name="Normal 4 4 9" xfId="3098"/>
    <cellStyle name="Normal 4 4 9 2" xfId="6370"/>
    <cellStyle name="Normal 4 4 9 2 2" xfId="13653"/>
    <cellStyle name="Normal 4 4 9 3" xfId="7949"/>
    <cellStyle name="Normal 4 4 9 3 2" xfId="15187"/>
    <cellStyle name="Normal 4 4 9 4" xfId="8850"/>
    <cellStyle name="Normal 4 4 9 4 2" xfId="16038"/>
    <cellStyle name="Normal 4 4 9 5" xfId="10706"/>
    <cellStyle name="Normal 4 5" xfId="384"/>
    <cellStyle name="Normal 4 5 10" xfId="6371"/>
    <cellStyle name="Normal 4 5 10 2" xfId="13654"/>
    <cellStyle name="Normal 4 5 11" xfId="7950"/>
    <cellStyle name="Normal 4 5 11 2" xfId="15188"/>
    <cellStyle name="Normal 4 5 12" xfId="8851"/>
    <cellStyle name="Normal 4 5 12 2" xfId="16039"/>
    <cellStyle name="Normal 4 5 13" xfId="9211"/>
    <cellStyle name="Normal 4 5 2" xfId="611"/>
    <cellStyle name="Normal 4 5 2 10" xfId="8852"/>
    <cellStyle name="Normal 4 5 2 10 2" xfId="16040"/>
    <cellStyle name="Normal 4 5 2 11" xfId="9353"/>
    <cellStyle name="Normal 4 5 2 2" xfId="984"/>
    <cellStyle name="Normal 4 5 2 2 2" xfId="6373"/>
    <cellStyle name="Normal 4 5 2 2 2 2" xfId="13656"/>
    <cellStyle name="Normal 4 5 2 2 3" xfId="7952"/>
    <cellStyle name="Normal 4 5 2 2 3 2" xfId="15190"/>
    <cellStyle name="Normal 4 5 2 2 4" xfId="8853"/>
    <cellStyle name="Normal 4 5 2 2 4 2" xfId="16041"/>
    <cellStyle name="Normal 4 5 2 2 5" xfId="9615"/>
    <cellStyle name="Normal 4 5 2 3" xfId="1431"/>
    <cellStyle name="Normal 4 5 2 3 2" xfId="6374"/>
    <cellStyle name="Normal 4 5 2 3 2 2" xfId="13657"/>
    <cellStyle name="Normal 4 5 2 3 3" xfId="7953"/>
    <cellStyle name="Normal 4 5 2 3 3 2" xfId="15191"/>
    <cellStyle name="Normal 4 5 2 3 4" xfId="8854"/>
    <cellStyle name="Normal 4 5 2 3 4 2" xfId="16042"/>
    <cellStyle name="Normal 4 5 2 3 5" xfId="9813"/>
    <cellStyle name="Normal 4 5 2 4" xfId="2645"/>
    <cellStyle name="Normal 4 5 2 4 2" xfId="6375"/>
    <cellStyle name="Normal 4 5 2 4 2 2" xfId="13658"/>
    <cellStyle name="Normal 4 5 2 4 3" xfId="7954"/>
    <cellStyle name="Normal 4 5 2 4 3 2" xfId="15192"/>
    <cellStyle name="Normal 4 5 2 4 4" xfId="8855"/>
    <cellStyle name="Normal 4 5 2 4 4 2" xfId="16043"/>
    <cellStyle name="Normal 4 5 2 4 5" xfId="10338"/>
    <cellStyle name="Normal 4 5 2 5" xfId="2333"/>
    <cellStyle name="Normal 4 5 2 5 2" xfId="6376"/>
    <cellStyle name="Normal 4 5 2 5 2 2" xfId="13659"/>
    <cellStyle name="Normal 4 5 2 5 3" xfId="7955"/>
    <cellStyle name="Normal 4 5 2 5 3 2" xfId="15193"/>
    <cellStyle name="Normal 4 5 2 5 4" xfId="8856"/>
    <cellStyle name="Normal 4 5 2 5 4 2" xfId="16044"/>
    <cellStyle name="Normal 4 5 2 5 5" xfId="10052"/>
    <cellStyle name="Normal 4 5 2 6" xfId="2817"/>
    <cellStyle name="Normal 4 5 2 6 2" xfId="6377"/>
    <cellStyle name="Normal 4 5 2 6 2 2" xfId="13660"/>
    <cellStyle name="Normal 4 5 2 6 3" xfId="7956"/>
    <cellStyle name="Normal 4 5 2 6 3 2" xfId="15194"/>
    <cellStyle name="Normal 4 5 2 6 4" xfId="8857"/>
    <cellStyle name="Normal 4 5 2 6 4 2" xfId="16045"/>
    <cellStyle name="Normal 4 5 2 6 5" xfId="10496"/>
    <cellStyle name="Normal 4 5 2 7" xfId="3512"/>
    <cellStyle name="Normal 4 5 2 7 2" xfId="6378"/>
    <cellStyle name="Normal 4 5 2 7 2 2" xfId="13661"/>
    <cellStyle name="Normal 4 5 2 7 3" xfId="7957"/>
    <cellStyle name="Normal 4 5 2 7 3 2" xfId="15195"/>
    <cellStyle name="Normal 4 5 2 7 4" xfId="8858"/>
    <cellStyle name="Normal 4 5 2 7 4 2" xfId="16046"/>
    <cellStyle name="Normal 4 5 2 7 5" xfId="10890"/>
    <cellStyle name="Normal 4 5 2 8" xfId="6372"/>
    <cellStyle name="Normal 4 5 2 8 2" xfId="13655"/>
    <cellStyle name="Normal 4 5 2 9" xfId="7951"/>
    <cellStyle name="Normal 4 5 2 9 2" xfId="15189"/>
    <cellStyle name="Normal 4 5 3" xfId="643"/>
    <cellStyle name="Normal 4 5 3 10" xfId="8859"/>
    <cellStyle name="Normal 4 5 3 10 2" xfId="16047"/>
    <cellStyle name="Normal 4 5 3 11" xfId="9383"/>
    <cellStyle name="Normal 4 5 3 2" xfId="1016"/>
    <cellStyle name="Normal 4 5 3 2 2" xfId="6380"/>
    <cellStyle name="Normal 4 5 3 2 2 2" xfId="13663"/>
    <cellStyle name="Normal 4 5 3 2 3" xfId="7959"/>
    <cellStyle name="Normal 4 5 3 2 3 2" xfId="15197"/>
    <cellStyle name="Normal 4 5 3 2 4" xfId="8860"/>
    <cellStyle name="Normal 4 5 3 2 4 2" xfId="16048"/>
    <cellStyle name="Normal 4 5 3 2 5" xfId="9645"/>
    <cellStyle name="Normal 4 5 3 3" xfId="1461"/>
    <cellStyle name="Normal 4 5 3 3 2" xfId="6381"/>
    <cellStyle name="Normal 4 5 3 3 2 2" xfId="13664"/>
    <cellStyle name="Normal 4 5 3 3 3" xfId="7960"/>
    <cellStyle name="Normal 4 5 3 3 3 2" xfId="15198"/>
    <cellStyle name="Normal 4 5 3 3 4" xfId="8861"/>
    <cellStyle name="Normal 4 5 3 3 4 2" xfId="16049"/>
    <cellStyle name="Normal 4 5 3 3 5" xfId="9843"/>
    <cellStyle name="Normal 4 5 3 4" xfId="2677"/>
    <cellStyle name="Normal 4 5 3 4 2" xfId="6382"/>
    <cellStyle name="Normal 4 5 3 4 2 2" xfId="13665"/>
    <cellStyle name="Normal 4 5 3 4 3" xfId="7961"/>
    <cellStyle name="Normal 4 5 3 4 3 2" xfId="15199"/>
    <cellStyle name="Normal 4 5 3 4 4" xfId="8862"/>
    <cellStyle name="Normal 4 5 3 4 4 2" xfId="16050"/>
    <cellStyle name="Normal 4 5 3 4 5" xfId="10370"/>
    <cellStyle name="Normal 4 5 3 5" xfId="2900"/>
    <cellStyle name="Normal 4 5 3 5 2" xfId="6383"/>
    <cellStyle name="Normal 4 5 3 5 2 2" xfId="13666"/>
    <cellStyle name="Normal 4 5 3 5 3" xfId="7962"/>
    <cellStyle name="Normal 4 5 3 5 3 2" xfId="15200"/>
    <cellStyle name="Normal 4 5 3 5 4" xfId="8863"/>
    <cellStyle name="Normal 4 5 3 5 4 2" xfId="16051"/>
    <cellStyle name="Normal 4 5 3 5 5" xfId="10568"/>
    <cellStyle name="Normal 4 5 3 6" xfId="3014"/>
    <cellStyle name="Normal 4 5 3 6 2" xfId="6384"/>
    <cellStyle name="Normal 4 5 3 6 2 2" xfId="13667"/>
    <cellStyle name="Normal 4 5 3 6 3" xfId="7963"/>
    <cellStyle name="Normal 4 5 3 6 3 2" xfId="15201"/>
    <cellStyle name="Normal 4 5 3 6 4" xfId="8864"/>
    <cellStyle name="Normal 4 5 3 6 4 2" xfId="16052"/>
    <cellStyle name="Normal 4 5 3 6 5" xfId="10660"/>
    <cellStyle name="Normal 4 5 3 7" xfId="3544"/>
    <cellStyle name="Normal 4 5 3 7 2" xfId="6385"/>
    <cellStyle name="Normal 4 5 3 7 2 2" xfId="13668"/>
    <cellStyle name="Normal 4 5 3 7 3" xfId="7964"/>
    <cellStyle name="Normal 4 5 3 7 3 2" xfId="15202"/>
    <cellStyle name="Normal 4 5 3 7 4" xfId="8865"/>
    <cellStyle name="Normal 4 5 3 7 4 2" xfId="16053"/>
    <cellStyle name="Normal 4 5 3 7 5" xfId="10920"/>
    <cellStyle name="Normal 4 5 3 8" xfId="6379"/>
    <cellStyle name="Normal 4 5 3 8 2" xfId="13662"/>
    <cellStyle name="Normal 4 5 3 9" xfId="7958"/>
    <cellStyle name="Normal 4 5 3 9 2" xfId="15196"/>
    <cellStyle name="Normal 4 5 4" xfId="883"/>
    <cellStyle name="Normal 4 5 4 2" xfId="6386"/>
    <cellStyle name="Normal 4 5 4 2 2" xfId="13669"/>
    <cellStyle name="Normal 4 5 4 3" xfId="7965"/>
    <cellStyle name="Normal 4 5 4 3 2" xfId="15203"/>
    <cellStyle name="Normal 4 5 4 4" xfId="8866"/>
    <cellStyle name="Normal 4 5 4 4 2" xfId="16054"/>
    <cellStyle name="Normal 4 5 4 5" xfId="9519"/>
    <cellStyle name="Normal 4 5 5" xfId="1325"/>
    <cellStyle name="Normal 4 5 5 2" xfId="6387"/>
    <cellStyle name="Normal 4 5 5 2 2" xfId="13670"/>
    <cellStyle name="Normal 4 5 5 3" xfId="7966"/>
    <cellStyle name="Normal 4 5 5 3 2" xfId="15204"/>
    <cellStyle name="Normal 4 5 5 4" xfId="8867"/>
    <cellStyle name="Normal 4 5 5 4 2" xfId="16055"/>
    <cellStyle name="Normal 4 5 5 5" xfId="9715"/>
    <cellStyle name="Normal 4 5 6" xfId="2535"/>
    <cellStyle name="Normal 4 5 6 2" xfId="6388"/>
    <cellStyle name="Normal 4 5 6 2 2" xfId="13671"/>
    <cellStyle name="Normal 4 5 6 3" xfId="7967"/>
    <cellStyle name="Normal 4 5 6 3 2" xfId="15205"/>
    <cellStyle name="Normal 4 5 6 4" xfId="8868"/>
    <cellStyle name="Normal 4 5 6 4 2" xfId="16056"/>
    <cellStyle name="Normal 4 5 6 5" xfId="10230"/>
    <cellStyle name="Normal 4 5 7" xfId="2288"/>
    <cellStyle name="Normal 4 5 7 2" xfId="6389"/>
    <cellStyle name="Normal 4 5 7 2 2" xfId="13672"/>
    <cellStyle name="Normal 4 5 7 3" xfId="7968"/>
    <cellStyle name="Normal 4 5 7 3 2" xfId="15206"/>
    <cellStyle name="Normal 4 5 7 4" xfId="8869"/>
    <cellStyle name="Normal 4 5 7 4 2" xfId="16057"/>
    <cellStyle name="Normal 4 5 7 5" xfId="10008"/>
    <cellStyle name="Normal 4 5 8" xfId="2483"/>
    <cellStyle name="Normal 4 5 8 2" xfId="6390"/>
    <cellStyle name="Normal 4 5 8 2 2" xfId="13673"/>
    <cellStyle name="Normal 4 5 8 3" xfId="7969"/>
    <cellStyle name="Normal 4 5 8 3 2" xfId="15207"/>
    <cellStyle name="Normal 4 5 8 4" xfId="8870"/>
    <cellStyle name="Normal 4 5 8 4 2" xfId="16058"/>
    <cellStyle name="Normal 4 5 8 5" xfId="10181"/>
    <cellStyle name="Normal 4 5 9" xfId="3409"/>
    <cellStyle name="Normal 4 5 9 2" xfId="6391"/>
    <cellStyle name="Normal 4 5 9 2 2" xfId="13674"/>
    <cellStyle name="Normal 4 5 9 3" xfId="7970"/>
    <cellStyle name="Normal 4 5 9 3 2" xfId="15208"/>
    <cellStyle name="Normal 4 5 9 4" xfId="8871"/>
    <cellStyle name="Normal 4 5 9 4 2" xfId="16059"/>
    <cellStyle name="Normal 4 5 9 5" xfId="10792"/>
    <cellStyle name="Normal 4 6" xfId="543"/>
    <cellStyle name="Normal 4 6 10" xfId="8872"/>
    <cellStyle name="Normal 4 6 10 2" xfId="16060"/>
    <cellStyle name="Normal 4 6 11" xfId="9290"/>
    <cellStyle name="Normal 4 6 2" xfId="918"/>
    <cellStyle name="Normal 4 6 2 2" xfId="6393"/>
    <cellStyle name="Normal 4 6 2 2 2" xfId="13676"/>
    <cellStyle name="Normal 4 6 2 3" xfId="7972"/>
    <cellStyle name="Normal 4 6 2 3 2" xfId="15210"/>
    <cellStyle name="Normal 4 6 2 4" xfId="8873"/>
    <cellStyle name="Normal 4 6 2 4 2" xfId="16061"/>
    <cellStyle name="Normal 4 6 2 5" xfId="9551"/>
    <cellStyle name="Normal 4 6 3" xfId="1359"/>
    <cellStyle name="Normal 4 6 3 2" xfId="6394"/>
    <cellStyle name="Normal 4 6 3 2 2" xfId="13677"/>
    <cellStyle name="Normal 4 6 3 3" xfId="7973"/>
    <cellStyle name="Normal 4 6 3 3 2" xfId="15211"/>
    <cellStyle name="Normal 4 6 3 4" xfId="8874"/>
    <cellStyle name="Normal 4 6 3 4 2" xfId="16062"/>
    <cellStyle name="Normal 4 6 3 5" xfId="9746"/>
    <cellStyle name="Normal 4 6 4" xfId="2573"/>
    <cellStyle name="Normal 4 6 4 2" xfId="6395"/>
    <cellStyle name="Normal 4 6 4 2 2" xfId="13678"/>
    <cellStyle name="Normal 4 6 4 3" xfId="7974"/>
    <cellStyle name="Normal 4 6 4 3 2" xfId="15212"/>
    <cellStyle name="Normal 4 6 4 4" xfId="8875"/>
    <cellStyle name="Normal 4 6 4 4 2" xfId="16063"/>
    <cellStyle name="Normal 4 6 4 5" xfId="10268"/>
    <cellStyle name="Normal 4 6 5" xfId="2372"/>
    <cellStyle name="Normal 4 6 5 2" xfId="6396"/>
    <cellStyle name="Normal 4 6 5 2 2" xfId="13679"/>
    <cellStyle name="Normal 4 6 5 3" xfId="7975"/>
    <cellStyle name="Normal 4 6 5 3 2" xfId="15213"/>
    <cellStyle name="Normal 4 6 5 4" xfId="8876"/>
    <cellStyle name="Normal 4 6 5 4 2" xfId="16064"/>
    <cellStyle name="Normal 4 6 5 5" xfId="10089"/>
    <cellStyle name="Normal 4 6 6" xfId="2746"/>
    <cellStyle name="Normal 4 6 6 2" xfId="6397"/>
    <cellStyle name="Normal 4 6 6 2 2" xfId="13680"/>
    <cellStyle name="Normal 4 6 6 3" xfId="7976"/>
    <cellStyle name="Normal 4 6 6 3 2" xfId="15214"/>
    <cellStyle name="Normal 4 6 6 4" xfId="8877"/>
    <cellStyle name="Normal 4 6 6 4 2" xfId="16065"/>
    <cellStyle name="Normal 4 6 6 5" xfId="10430"/>
    <cellStyle name="Normal 4 6 7" xfId="3443"/>
    <cellStyle name="Normal 4 6 7 2" xfId="6398"/>
    <cellStyle name="Normal 4 6 7 2 2" xfId="13681"/>
    <cellStyle name="Normal 4 6 7 3" xfId="7977"/>
    <cellStyle name="Normal 4 6 7 3 2" xfId="15215"/>
    <cellStyle name="Normal 4 6 7 4" xfId="8878"/>
    <cellStyle name="Normal 4 6 7 4 2" xfId="16066"/>
    <cellStyle name="Normal 4 6 7 5" xfId="10823"/>
    <cellStyle name="Normal 4 6 8" xfId="6392"/>
    <cellStyle name="Normal 4 6 8 2" xfId="13675"/>
    <cellStyle name="Normal 4 6 9" xfId="7971"/>
    <cellStyle name="Normal 4 6 9 2" xfId="15209"/>
    <cellStyle name="Normal 4 7" xfId="591"/>
    <cellStyle name="Normal 4 7 10" xfId="8879"/>
    <cellStyle name="Normal 4 7 10 2" xfId="16067"/>
    <cellStyle name="Normal 4 7 11" xfId="9333"/>
    <cellStyle name="Normal 4 7 2" xfId="963"/>
    <cellStyle name="Normal 4 7 2 2" xfId="6400"/>
    <cellStyle name="Normal 4 7 2 2 2" xfId="13683"/>
    <cellStyle name="Normal 4 7 2 3" xfId="7979"/>
    <cellStyle name="Normal 4 7 2 3 2" xfId="15217"/>
    <cellStyle name="Normal 4 7 2 4" xfId="8880"/>
    <cellStyle name="Normal 4 7 2 4 2" xfId="16068"/>
    <cellStyle name="Normal 4 7 2 5" xfId="9594"/>
    <cellStyle name="Normal 4 7 3" xfId="1409"/>
    <cellStyle name="Normal 4 7 3 2" xfId="6401"/>
    <cellStyle name="Normal 4 7 3 2 2" xfId="13684"/>
    <cellStyle name="Normal 4 7 3 3" xfId="7980"/>
    <cellStyle name="Normal 4 7 3 3 2" xfId="15218"/>
    <cellStyle name="Normal 4 7 3 4" xfId="8881"/>
    <cellStyle name="Normal 4 7 3 4 2" xfId="16069"/>
    <cellStyle name="Normal 4 7 3 5" xfId="9791"/>
    <cellStyle name="Normal 4 7 4" xfId="2623"/>
    <cellStyle name="Normal 4 7 4 2" xfId="6402"/>
    <cellStyle name="Normal 4 7 4 2 2" xfId="13685"/>
    <cellStyle name="Normal 4 7 4 3" xfId="7981"/>
    <cellStyle name="Normal 4 7 4 3 2" xfId="15219"/>
    <cellStyle name="Normal 4 7 4 4" xfId="8882"/>
    <cellStyle name="Normal 4 7 4 4 2" xfId="16070"/>
    <cellStyle name="Normal 4 7 4 5" xfId="10316"/>
    <cellStyle name="Normal 4 7 5" xfId="2303"/>
    <cellStyle name="Normal 4 7 5 2" xfId="6403"/>
    <cellStyle name="Normal 4 7 5 2 2" xfId="13686"/>
    <cellStyle name="Normal 4 7 5 3" xfId="7982"/>
    <cellStyle name="Normal 4 7 5 3 2" xfId="15220"/>
    <cellStyle name="Normal 4 7 5 4" xfId="8883"/>
    <cellStyle name="Normal 4 7 5 4 2" xfId="16071"/>
    <cellStyle name="Normal 4 7 5 5" xfId="10023"/>
    <cellStyle name="Normal 4 7 6" xfId="2764"/>
    <cellStyle name="Normal 4 7 6 2" xfId="6404"/>
    <cellStyle name="Normal 4 7 6 2 2" xfId="13687"/>
    <cellStyle name="Normal 4 7 6 3" xfId="7983"/>
    <cellStyle name="Normal 4 7 6 3 2" xfId="15221"/>
    <cellStyle name="Normal 4 7 6 4" xfId="8884"/>
    <cellStyle name="Normal 4 7 6 4 2" xfId="16072"/>
    <cellStyle name="Normal 4 7 6 5" xfId="10446"/>
    <cellStyle name="Normal 4 7 7" xfId="3490"/>
    <cellStyle name="Normal 4 7 7 2" xfId="6405"/>
    <cellStyle name="Normal 4 7 7 2 2" xfId="13688"/>
    <cellStyle name="Normal 4 7 7 3" xfId="7984"/>
    <cellStyle name="Normal 4 7 7 3 2" xfId="15222"/>
    <cellStyle name="Normal 4 7 7 4" xfId="8885"/>
    <cellStyle name="Normal 4 7 7 4 2" xfId="16073"/>
    <cellStyle name="Normal 4 7 7 5" xfId="10868"/>
    <cellStyle name="Normal 4 7 8" xfId="6399"/>
    <cellStyle name="Normal 4 7 8 2" xfId="13682"/>
    <cellStyle name="Normal 4 7 9" xfId="7978"/>
    <cellStyle name="Normal 4 7 9 2" xfId="15216"/>
    <cellStyle name="Normal 4 8" xfId="761"/>
    <cellStyle name="Normal 4 8 2" xfId="1259"/>
    <cellStyle name="Normal 4 8 3" xfId="1576"/>
    <cellStyle name="Normal 4 8 4" xfId="3627"/>
    <cellStyle name="Normal 4 8 5" xfId="6406"/>
    <cellStyle name="Normal 4 8 5 2" xfId="13689"/>
    <cellStyle name="Normal 4 8 6" xfId="7985"/>
    <cellStyle name="Normal 4 8 6 2" xfId="15223"/>
    <cellStyle name="Normal 4 8 7" xfId="8886"/>
    <cellStyle name="Normal 4 8 7 2" xfId="16074"/>
    <cellStyle name="Normal 4 8 8" xfId="9457"/>
    <cellStyle name="Normal 4 9" xfId="694"/>
    <cellStyle name="Normal 4 9 2" xfId="6409"/>
    <cellStyle name="Normal 4 9 2 2" xfId="13692"/>
    <cellStyle name="Normal 4 9 3" xfId="7989"/>
    <cellStyle name="Normal 4 9 3 2" xfId="15227"/>
    <cellStyle name="Normal 4 9 4" xfId="8887"/>
    <cellStyle name="Normal 4 9 4 2" xfId="16075"/>
    <cellStyle name="Normal 4 9 5" xfId="9431"/>
    <cellStyle name="Normal 40 2" xfId="52"/>
    <cellStyle name="Normal 40 2 2" xfId="1173"/>
    <cellStyle name="Normal 40 3" xfId="3190"/>
    <cellStyle name="Normal 40 4" xfId="3217"/>
    <cellStyle name="Normal 40 5" xfId="3614"/>
    <cellStyle name="Normal 41 2" xfId="51"/>
    <cellStyle name="Normal 41 2 2" xfId="1191"/>
    <cellStyle name="Normal 41 3" xfId="3193"/>
    <cellStyle name="Normal 41 4" xfId="3240"/>
    <cellStyle name="Normal 41 5" xfId="3617"/>
    <cellStyle name="Normal 42 2" xfId="50"/>
    <cellStyle name="Normal 42 2 2" xfId="1215"/>
    <cellStyle name="Normal 42 3" xfId="3198"/>
    <cellStyle name="Normal 42 4" xfId="3210"/>
    <cellStyle name="Normal 42 5" xfId="3622"/>
    <cellStyle name="Normal 43 2" xfId="49"/>
    <cellStyle name="Normal 43 2 2" xfId="1102"/>
    <cellStyle name="Normal 43 3" xfId="3175"/>
    <cellStyle name="Normal 43 4" xfId="3228"/>
    <cellStyle name="Normal 43 5" xfId="3604"/>
    <cellStyle name="Normal 44 2" xfId="48"/>
    <cellStyle name="Normal 44 2 2" xfId="1194"/>
    <cellStyle name="Normal 44 3" xfId="3195"/>
    <cellStyle name="Normal 44 4" xfId="3238"/>
    <cellStyle name="Normal 44 5" xfId="3619"/>
    <cellStyle name="Normal 45 2" xfId="47"/>
    <cellStyle name="Normal 45 2 2" xfId="1216"/>
    <cellStyle name="Normal 45 3" xfId="3199"/>
    <cellStyle name="Normal 45 4" xfId="3123"/>
    <cellStyle name="Normal 45 5" xfId="3623"/>
    <cellStyle name="Normal 46 2" xfId="91"/>
    <cellStyle name="Normal 46 2 2" xfId="1120"/>
    <cellStyle name="Normal 46 3" xfId="3177"/>
    <cellStyle name="Normal 46 4" xfId="3225"/>
    <cellStyle name="Normal 46 5" xfId="3605"/>
    <cellStyle name="Normal 47 2" xfId="92"/>
    <cellStyle name="Normal 47 2 2" xfId="1093"/>
    <cellStyle name="Normal 47 3" xfId="3174"/>
    <cellStyle name="Normal 47 4" xfId="3223"/>
    <cellStyle name="Normal 47 5" xfId="3603"/>
    <cellStyle name="Normal 48 2" xfId="93"/>
    <cellStyle name="Normal 48 2 2" xfId="1136"/>
    <cellStyle name="Normal 48 3" xfId="3178"/>
    <cellStyle name="Normal 48 4" xfId="3214"/>
    <cellStyle name="Normal 48 5" xfId="3606"/>
    <cellStyle name="Normal 49 2" xfId="94"/>
    <cellStyle name="Normal 49 2 2" xfId="841"/>
    <cellStyle name="Normal 49 2 2 2" xfId="9493"/>
    <cellStyle name="Normal 49 2 3" xfId="8028"/>
    <cellStyle name="Normal 49 2 3 2" xfId="15266"/>
    <cellStyle name="Normal 49 2 4" xfId="8888"/>
    <cellStyle name="Normal 49 2 4 2" xfId="16076"/>
    <cellStyle name="Normal 49 3" xfId="3146"/>
    <cellStyle name="Normal 49 3 2" xfId="6448"/>
    <cellStyle name="Normal 49 3 2 2" xfId="13731"/>
    <cellStyle name="Normal 49 3 3" xfId="8029"/>
    <cellStyle name="Normal 49 3 3 2" xfId="15267"/>
    <cellStyle name="Normal 49 3 4" xfId="8889"/>
    <cellStyle name="Normal 49 3 4 2" xfId="16077"/>
    <cellStyle name="Normal 49 3 5" xfId="10713"/>
    <cellStyle name="Normal 49 4" xfId="3281"/>
    <cellStyle name="Normal 49 4 2" xfId="6449"/>
    <cellStyle name="Normal 49 4 2 2" xfId="13732"/>
    <cellStyle name="Normal 49 4 3" xfId="8030"/>
    <cellStyle name="Normal 49 4 3 2" xfId="15268"/>
    <cellStyle name="Normal 49 4 4" xfId="8890"/>
    <cellStyle name="Normal 49 4 4 2" xfId="16078"/>
    <cellStyle name="Normal 49 4 5" xfId="10724"/>
    <cellStyle name="Normal 5" xfId="35"/>
    <cellStyle name="Normal 5 10" xfId="1203"/>
    <cellStyle name="Normal 5 11" xfId="1140"/>
    <cellStyle name="Normal 5 12" xfId="1183"/>
    <cellStyle name="Normal 5 13" xfId="1212"/>
    <cellStyle name="Normal 5 14" xfId="1246"/>
    <cellStyle name="Normal 5 15" xfId="1208"/>
    <cellStyle name="Normal 5 16" xfId="1196"/>
    <cellStyle name="Normal 5 17" xfId="1091"/>
    <cellStyle name="Normal 5 18" xfId="1115"/>
    <cellStyle name="Normal 5 19" xfId="1127"/>
    <cellStyle name="Normal 5 2" xfId="87"/>
    <cellStyle name="Normal 5 2 10" xfId="1206"/>
    <cellStyle name="Normal 5 2 11" xfId="1180"/>
    <cellStyle name="Normal 5 2 12" xfId="1178"/>
    <cellStyle name="Normal 5 2 13" xfId="1176"/>
    <cellStyle name="Normal 5 2 14" xfId="1175"/>
    <cellStyle name="Normal 5 2 15" xfId="1214"/>
    <cellStyle name="Normal 5 2 16" xfId="1123"/>
    <cellStyle name="Normal 5 2 17" xfId="1095"/>
    <cellStyle name="Normal 5 2 18" xfId="1131"/>
    <cellStyle name="Normal 5 2 19" xfId="716"/>
    <cellStyle name="Normal 5 2 2" xfId="485"/>
    <cellStyle name="Normal 5 2 2 2" xfId="816"/>
    <cellStyle name="Normal 5 2 2 2 2" xfId="863"/>
    <cellStyle name="Normal 5 2 2 2 3" xfId="3147"/>
    <cellStyle name="Normal 5 2 2 2 4" xfId="3181"/>
    <cellStyle name="Normal 5 2 2 3" xfId="1305"/>
    <cellStyle name="Normal 5 2 2 4" xfId="2514"/>
    <cellStyle name="Normal 5 2 2 5" xfId="2819"/>
    <cellStyle name="Normal 5 2 2 6" xfId="2977"/>
    <cellStyle name="Normal 5 2 2 7" xfId="3144"/>
    <cellStyle name="Normal 5 2 2 8" xfId="3275"/>
    <cellStyle name="Normal 5 2 20" xfId="2451"/>
    <cellStyle name="Normal 5 2 21" xfId="2843"/>
    <cellStyle name="Normal 5 2 22" xfId="2989"/>
    <cellStyle name="Normal 5 2 23" xfId="3099"/>
    <cellStyle name="Normal 5 2 24" xfId="3266"/>
    <cellStyle name="Normal 5 2 25" xfId="3370"/>
    <cellStyle name="Normal 5 2 26" xfId="6458"/>
    <cellStyle name="Normal 5 2 27" xfId="8039"/>
    <cellStyle name="Normal 5 2 28" xfId="8891"/>
    <cellStyle name="Normal 5 2 3" xfId="1075"/>
    <cellStyle name="Normal 5 2 4" xfId="777"/>
    <cellStyle name="Normal 5 2 5" xfId="1069"/>
    <cellStyle name="Normal 5 2 6" xfId="1068"/>
    <cellStyle name="Normal 5 2 7" xfId="1200"/>
    <cellStyle name="Normal 5 2 8" xfId="1184"/>
    <cellStyle name="Normal 5 2 9" xfId="1188"/>
    <cellStyle name="Normal 5 20" xfId="1258"/>
    <cellStyle name="Normal 5 21" xfId="848"/>
    <cellStyle name="Normal 5 22" xfId="2007"/>
    <cellStyle name="Normal 5 23" xfId="2156"/>
    <cellStyle name="Normal 5 24" xfId="2222"/>
    <cellStyle name="Normal 5 25" xfId="2266"/>
    <cellStyle name="Normal 5 26" xfId="2401"/>
    <cellStyle name="Normal 5 27" xfId="2774"/>
    <cellStyle name="Normal 5 28" xfId="2966"/>
    <cellStyle name="Normal 5 29" xfId="3341"/>
    <cellStyle name="Normal 5 29 2" xfId="8074"/>
    <cellStyle name="Normal 5 29 3" xfId="8893"/>
    <cellStyle name="Normal 5 3" xfId="506"/>
    <cellStyle name="Normal 5 30" xfId="3639"/>
    <cellStyle name="Normal 5 31" xfId="9176"/>
    <cellStyle name="Normal 5 4" xfId="762"/>
    <cellStyle name="Normal 5 4 2" xfId="1064"/>
    <cellStyle name="Normal 5 4 3" xfId="1509"/>
    <cellStyle name="Normal 5 4 4" xfId="2727"/>
    <cellStyle name="Normal 5 4 5" xfId="2947"/>
    <cellStyle name="Normal 5 4 6" xfId="3061"/>
    <cellStyle name="Normal 5 4 7" xfId="3594"/>
    <cellStyle name="Normal 5 5" xfId="771"/>
    <cellStyle name="Normal 5 6" xfId="1080"/>
    <cellStyle name="Normal 5 7" xfId="1088"/>
    <cellStyle name="Normal 5 8" xfId="1231"/>
    <cellStyle name="Normal 5 9" xfId="1148"/>
    <cellStyle name="Normal 50 2" xfId="95"/>
    <cellStyle name="Normal 50 2 2" xfId="2482"/>
    <cellStyle name="Normal 50 2 2 2" xfId="10180"/>
    <cellStyle name="Normal 50 2 3" xfId="8089"/>
    <cellStyle name="Normal 50 2 3 2" xfId="15325"/>
    <cellStyle name="Normal 50 2 4" xfId="8894"/>
    <cellStyle name="Normal 50 2 4 2" xfId="16079"/>
    <cellStyle name="Normal 50 3" xfId="3276"/>
    <cellStyle name="Normal 50 3 2" xfId="6509"/>
    <cellStyle name="Normal 50 3 2 2" xfId="13791"/>
    <cellStyle name="Normal 50 3 3" xfId="8090"/>
    <cellStyle name="Normal 50 3 3 2" xfId="15326"/>
    <cellStyle name="Normal 50 3 4" xfId="8895"/>
    <cellStyle name="Normal 50 3 4 2" xfId="16080"/>
    <cellStyle name="Normal 50 3 5" xfId="10722"/>
    <cellStyle name="Normal 50 4" xfId="3257"/>
    <cellStyle name="Normal 50 4 2" xfId="6510"/>
    <cellStyle name="Normal 50 4 2 2" xfId="13792"/>
    <cellStyle name="Normal 50 4 3" xfId="8091"/>
    <cellStyle name="Normal 50 4 3 2" xfId="15327"/>
    <cellStyle name="Normal 50 4 4" xfId="8896"/>
    <cellStyle name="Normal 50 4 4 2" xfId="16081"/>
    <cellStyle name="Normal 50 4 5" xfId="10720"/>
    <cellStyle name="Normal 51 2" xfId="96"/>
    <cellStyle name="Normal 51 2 2" xfId="2745"/>
    <cellStyle name="Normal 51 2 2 2" xfId="10429"/>
    <cellStyle name="Normal 51 2 3" xfId="8093"/>
    <cellStyle name="Normal 51 2 3 2" xfId="15329"/>
    <cellStyle name="Normal 51 2 4" xfId="8897"/>
    <cellStyle name="Normal 51 2 4 2" xfId="16082"/>
    <cellStyle name="Normal 51 3" xfId="3292"/>
    <cellStyle name="Normal 51 3 2" xfId="6512"/>
    <cellStyle name="Normal 51 3 2 2" xfId="13794"/>
    <cellStyle name="Normal 51 3 3" xfId="8094"/>
    <cellStyle name="Normal 51 3 3 2" xfId="15330"/>
    <cellStyle name="Normal 51 3 4" xfId="8898"/>
    <cellStyle name="Normal 51 3 4 2" xfId="16083"/>
    <cellStyle name="Normal 51 3 5" xfId="10726"/>
    <cellStyle name="Normal 51 4" xfId="3300"/>
    <cellStyle name="Normal 51 4 2" xfId="6513"/>
    <cellStyle name="Normal 51 4 2 2" xfId="13795"/>
    <cellStyle name="Normal 51 4 3" xfId="8095"/>
    <cellStyle name="Normal 51 4 3 2" xfId="15331"/>
    <cellStyle name="Normal 51 4 4" xfId="8899"/>
    <cellStyle name="Normal 51 4 4 2" xfId="16084"/>
    <cellStyle name="Normal 51 4 5" xfId="10727"/>
    <cellStyle name="Normal 52 2" xfId="97"/>
    <cellStyle name="Normal 53 2" xfId="98"/>
    <cellStyle name="Normal 54 2" xfId="99"/>
    <cellStyle name="Normal 55 2" xfId="100"/>
    <cellStyle name="Normal 56 2" xfId="101"/>
    <cellStyle name="Normal 57 2" xfId="102"/>
    <cellStyle name="Normal 58 2" xfId="103"/>
    <cellStyle name="Normal 59 2" xfId="104"/>
    <cellStyle name="Normal 6" xfId="36"/>
    <cellStyle name="Normal 6 10" xfId="1163"/>
    <cellStyle name="Normal 6 11" xfId="1225"/>
    <cellStyle name="Normal 6 12" xfId="1210"/>
    <cellStyle name="Normal 6 13" xfId="1099"/>
    <cellStyle name="Normal 6 14" xfId="1249"/>
    <cellStyle name="Normal 6 15" xfId="1197"/>
    <cellStyle name="Normal 6 16" xfId="1110"/>
    <cellStyle name="Normal 6 17" xfId="1104"/>
    <cellStyle name="Normal 6 18" xfId="1094"/>
    <cellStyle name="Normal 6 19" xfId="1256"/>
    <cellStyle name="Normal 6 2" xfId="86"/>
    <cellStyle name="Normal 6 2 2" xfId="132"/>
    <cellStyle name="Normal 6 2 2 2" xfId="1170"/>
    <cellStyle name="Normal 6 2 2 2 2" xfId="815"/>
    <cellStyle name="Normal 6 2 2 3" xfId="3143"/>
    <cellStyle name="Normal 6 2 2 4" xfId="3251"/>
    <cellStyle name="Normal 6 2 3" xfId="827"/>
    <cellStyle name="Normal 6 2 4" xfId="2450"/>
    <cellStyle name="Normal 6 2 5" xfId="2862"/>
    <cellStyle name="Normal 6 2 6" xfId="2993"/>
    <cellStyle name="Normal 6 2 7" xfId="3188"/>
    <cellStyle name="Normal 6 2 8" xfId="3227"/>
    <cellStyle name="Normal 6 2 9" xfId="3369"/>
    <cellStyle name="Normal 6 20" xfId="1541"/>
    <cellStyle name="Normal 6 21" xfId="2008"/>
    <cellStyle name="Normal 6 22" xfId="2157"/>
    <cellStyle name="Normal 6 23" xfId="2223"/>
    <cellStyle name="Normal 6 24" xfId="2267"/>
    <cellStyle name="Normal 6 25" xfId="2815"/>
    <cellStyle name="Normal 6 26" xfId="2976"/>
    <cellStyle name="Normal 6 27" xfId="3063"/>
    <cellStyle name="Normal 6 28" xfId="3612"/>
    <cellStyle name="Normal 6 29" xfId="3637"/>
    <cellStyle name="Normal 6 3" xfId="149"/>
    <cellStyle name="Normal 6 3 2" xfId="1063"/>
    <cellStyle name="Normal 6 3 3" xfId="3164"/>
    <cellStyle name="Normal 6 3 4" xfId="3076"/>
    <cellStyle name="Normal 6 3 5" xfId="3593"/>
    <cellStyle name="Normal 6 30" xfId="9177"/>
    <cellStyle name="Normal 6 4" xfId="285"/>
    <cellStyle name="Normal 6 4 2" xfId="770"/>
    <cellStyle name="Normal 6 4 3" xfId="3130"/>
    <cellStyle name="Normal 6 4 4" xfId="3104"/>
    <cellStyle name="Normal 6 4 5" xfId="3345"/>
    <cellStyle name="Normal 6 4 6" xfId="6550"/>
    <cellStyle name="Normal 6 4 7" xfId="8132"/>
    <cellStyle name="Normal 6 4 8" xfId="8900"/>
    <cellStyle name="Normal 6 5" xfId="1086"/>
    <cellStyle name="Normal 6 6" xfId="1070"/>
    <cellStyle name="Normal 6 7" xfId="1232"/>
    <cellStyle name="Normal 6 8" xfId="1227"/>
    <cellStyle name="Normal 6 9" xfId="1186"/>
    <cellStyle name="Normal 60 2" xfId="105"/>
    <cellStyle name="Normal 61 2" xfId="106"/>
    <cellStyle name="Normal 62 2" xfId="107"/>
    <cellStyle name="Normal 63 2" xfId="108"/>
    <cellStyle name="Normal 64 2" xfId="109"/>
    <cellStyle name="Normal 65 2" xfId="110"/>
    <cellStyle name="Normal 66 2" xfId="111"/>
    <cellStyle name="Normal 67 2" xfId="112"/>
    <cellStyle name="Normal 68 2" xfId="113"/>
    <cellStyle name="Normal 69 2" xfId="114"/>
    <cellStyle name="Normal 7" xfId="37"/>
    <cellStyle name="Normal 7 10" xfId="1207"/>
    <cellStyle name="Normal 7 11" xfId="1239"/>
    <cellStyle name="Normal 7 12" xfId="1143"/>
    <cellStyle name="Normal 7 13" xfId="1162"/>
    <cellStyle name="Normal 7 14" xfId="1237"/>
    <cellStyle name="Normal 7 15" xfId="1217"/>
    <cellStyle name="Normal 7 16" xfId="1150"/>
    <cellStyle name="Normal 7 17" xfId="1111"/>
    <cellStyle name="Normal 7 18" xfId="1135"/>
    <cellStyle name="Normal 7 19" xfId="1092"/>
    <cellStyle name="Normal 7 2" xfId="85"/>
    <cellStyle name="Normal 7 2 10" xfId="1221"/>
    <cellStyle name="Normal 7 2 11" xfId="1243"/>
    <cellStyle name="Normal 7 2 12" xfId="1241"/>
    <cellStyle name="Normal 7 2 13" xfId="1233"/>
    <cellStyle name="Normal 7 2 14" xfId="1248"/>
    <cellStyle name="Normal 7 2 15" xfId="1253"/>
    <cellStyle name="Normal 7 2 16" xfId="1118"/>
    <cellStyle name="Normal 7 2 17" xfId="1125"/>
    <cellStyle name="Normal 7 2 18" xfId="1114"/>
    <cellStyle name="Normal 7 2 19" xfId="717"/>
    <cellStyle name="Normal 7 2 2" xfId="138"/>
    <cellStyle name="Normal 7 2 2 2" xfId="486"/>
    <cellStyle name="Normal 7 2 2 2 2" xfId="814"/>
    <cellStyle name="Normal 7 2 2 2 2 2" xfId="864"/>
    <cellStyle name="Normal 7 2 2 2 3" xfId="3148"/>
    <cellStyle name="Normal 7 2 2 2 4" xfId="3182"/>
    <cellStyle name="Normal 7 2 2 3" xfId="1306"/>
    <cellStyle name="Normal 7 2 2 4" xfId="2515"/>
    <cellStyle name="Normal 7 2 2 5" xfId="2871"/>
    <cellStyle name="Normal 7 2 2 6" xfId="2997"/>
    <cellStyle name="Normal 7 2 2 7" xfId="3142"/>
    <cellStyle name="Normal 7 2 2 8" xfId="3258"/>
    <cellStyle name="Normal 7 2 20" xfId="2449"/>
    <cellStyle name="Normal 7 2 21" xfId="2875"/>
    <cellStyle name="Normal 7 2 22" xfId="2998"/>
    <cellStyle name="Normal 7 2 23" xfId="3100"/>
    <cellStyle name="Normal 7 2 24" xfId="3282"/>
    <cellStyle name="Normal 7 2 25" xfId="3368"/>
    <cellStyle name="Normal 7 2 3" xfId="1076"/>
    <cellStyle name="Normal 7 2 4" xfId="1089"/>
    <cellStyle name="Normal 7 2 5" xfId="775"/>
    <cellStyle name="Normal 7 2 6" xfId="1074"/>
    <cellStyle name="Normal 7 2 7" xfId="1098"/>
    <cellStyle name="Normal 7 2 8" xfId="1165"/>
    <cellStyle name="Normal 7 2 9" xfId="1142"/>
    <cellStyle name="Normal 7 20" xfId="1261"/>
    <cellStyle name="Normal 7 21" xfId="739"/>
    <cellStyle name="Normal 7 22" xfId="2402"/>
    <cellStyle name="Normal 7 23" xfId="2752"/>
    <cellStyle name="Normal 7 24" xfId="2961"/>
    <cellStyle name="Normal 7 25" xfId="3342"/>
    <cellStyle name="Normal 7 25 2" xfId="8187"/>
    <cellStyle name="Normal 7 25 3" xfId="8901"/>
    <cellStyle name="Normal 7 26" xfId="3642"/>
    <cellStyle name="Normal 7 27" xfId="9178"/>
    <cellStyle name="Normal 7 3" xfId="152"/>
    <cellStyle name="Normal 7 3 2" xfId="507"/>
    <cellStyle name="Normal 7 3 3" xfId="3105"/>
    <cellStyle name="Normal 7 3 4" xfId="3170"/>
    <cellStyle name="Normal 7 3 5" xfId="3410"/>
    <cellStyle name="Normal 7 4" xfId="289"/>
    <cellStyle name="Normal 7 4 10" xfId="6611"/>
    <cellStyle name="Normal 7 4 11" xfId="8193"/>
    <cellStyle name="Normal 7 4 12" xfId="8902"/>
    <cellStyle name="Normal 7 4 2" xfId="763"/>
    <cellStyle name="Normal 7 4 2 2" xfId="1062"/>
    <cellStyle name="Normal 7 4 2 3" xfId="3163"/>
    <cellStyle name="Normal 7 4 2 4" xfId="3246"/>
    <cellStyle name="Normal 7 4 3" xfId="1508"/>
    <cellStyle name="Normal 7 4 4" xfId="2725"/>
    <cellStyle name="Normal 7 4 5" xfId="2946"/>
    <cellStyle name="Normal 7 4 6" xfId="3060"/>
    <cellStyle name="Normal 7 4 7" xfId="3127"/>
    <cellStyle name="Normal 7 4 8" xfId="3118"/>
    <cellStyle name="Normal 7 4 9" xfId="3592"/>
    <cellStyle name="Normal 7 5" xfId="1072"/>
    <cellStyle name="Normal 7 6" xfId="1079"/>
    <cellStyle name="Normal 7 7" xfId="767"/>
    <cellStyle name="Normal 7 8" xfId="1205"/>
    <cellStyle name="Normal 7 9" xfId="1149"/>
    <cellStyle name="Normal 70 2" xfId="115"/>
    <cellStyle name="Normal 71 10" xfId="197"/>
    <cellStyle name="Normal 71 10 2" xfId="6630"/>
    <cellStyle name="Normal 71 10 2 2" xfId="13910"/>
    <cellStyle name="Normal 71 10 3" xfId="8212"/>
    <cellStyle name="Normal 71 10 3 2" xfId="15445"/>
    <cellStyle name="Normal 71 10 4" xfId="8904"/>
    <cellStyle name="Normal 71 10 4 2" xfId="16086"/>
    <cellStyle name="Normal 71 10 5" xfId="9197"/>
    <cellStyle name="Normal 71 11" xfId="209"/>
    <cellStyle name="Normal 71 11 2" xfId="6631"/>
    <cellStyle name="Normal 71 11 2 2" xfId="13911"/>
    <cellStyle name="Normal 71 11 3" xfId="8213"/>
    <cellStyle name="Normal 71 11 3 2" xfId="15446"/>
    <cellStyle name="Normal 71 11 4" xfId="8905"/>
    <cellStyle name="Normal 71 11 4 2" xfId="16087"/>
    <cellStyle name="Normal 71 11 5" xfId="9202"/>
    <cellStyle name="Normal 71 12" xfId="6629"/>
    <cellStyle name="Normal 71 12 2" xfId="13909"/>
    <cellStyle name="Normal 71 13" xfId="8211"/>
    <cellStyle name="Normal 71 13 2" xfId="15444"/>
    <cellStyle name="Normal 71 14" xfId="8903"/>
    <cellStyle name="Normal 71 14 2" xfId="16085"/>
    <cellStyle name="Normal 71 2" xfId="129"/>
    <cellStyle name="Normal 71 2 2" xfId="6632"/>
    <cellStyle name="Normal 71 2 2 2" xfId="13912"/>
    <cellStyle name="Normal 71 2 3" xfId="8214"/>
    <cellStyle name="Normal 71 2 3 2" xfId="15447"/>
    <cellStyle name="Normal 71 2 4" xfId="8906"/>
    <cellStyle name="Normal 71 2 4 2" xfId="16088"/>
    <cellStyle name="Normal 71 2 5" xfId="9187"/>
    <cellStyle name="Normal 71 3" xfId="174"/>
    <cellStyle name="Normal 71 3 2" xfId="6633"/>
    <cellStyle name="Normal 71 3 2 2" xfId="13913"/>
    <cellStyle name="Normal 71 3 3" xfId="8215"/>
    <cellStyle name="Normal 71 3 3 2" xfId="15448"/>
    <cellStyle name="Normal 71 3 4" xfId="8907"/>
    <cellStyle name="Normal 71 3 4 2" xfId="16089"/>
    <cellStyle name="Normal 71 3 5" xfId="9192"/>
    <cellStyle name="Normal 71 4" xfId="203"/>
    <cellStyle name="Normal 71 4 2" xfId="6634"/>
    <cellStyle name="Normal 71 4 2 2" xfId="13914"/>
    <cellStyle name="Normal 71 4 3" xfId="8216"/>
    <cellStyle name="Normal 71 4 3 2" xfId="15449"/>
    <cellStyle name="Normal 71 4 4" xfId="8908"/>
    <cellStyle name="Normal 71 4 4 2" xfId="16090"/>
    <cellStyle name="Normal 71 4 5" xfId="9200"/>
    <cellStyle name="Normal 71 5" xfId="173"/>
    <cellStyle name="Normal 71 5 2" xfId="6635"/>
    <cellStyle name="Normal 71 5 2 2" xfId="13915"/>
    <cellStyle name="Normal 71 5 3" xfId="8217"/>
    <cellStyle name="Normal 71 5 3 2" xfId="15450"/>
    <cellStyle name="Normal 71 5 4" xfId="8909"/>
    <cellStyle name="Normal 71 5 4 2" xfId="16091"/>
    <cellStyle name="Normal 71 5 5" xfId="9191"/>
    <cellStyle name="Normal 71 6" xfId="204"/>
    <cellStyle name="Normal 71 6 2" xfId="6636"/>
    <cellStyle name="Normal 71 6 2 2" xfId="13916"/>
    <cellStyle name="Normal 71 6 3" xfId="8218"/>
    <cellStyle name="Normal 71 6 3 2" xfId="15451"/>
    <cellStyle name="Normal 71 6 4" xfId="8910"/>
    <cellStyle name="Normal 71 6 4 2" xfId="16092"/>
    <cellStyle name="Normal 71 6 5" xfId="9201"/>
    <cellStyle name="Normal 71 7" xfId="215"/>
    <cellStyle name="Normal 71 7 2" xfId="6637"/>
    <cellStyle name="Normal 71 7 2 2" xfId="13917"/>
    <cellStyle name="Normal 71 7 3" xfId="8219"/>
    <cellStyle name="Normal 71 7 3 2" xfId="15452"/>
    <cellStyle name="Normal 71 7 4" xfId="8911"/>
    <cellStyle name="Normal 71 7 4 2" xfId="16093"/>
    <cellStyle name="Normal 71 7 5" xfId="9206"/>
    <cellStyle name="Normal 71 8" xfId="213"/>
    <cellStyle name="Normal 71 8 2" xfId="6638"/>
    <cellStyle name="Normal 71 8 2 2" xfId="13918"/>
    <cellStyle name="Normal 71 8 3" xfId="8220"/>
    <cellStyle name="Normal 71 8 3 2" xfId="15453"/>
    <cellStyle name="Normal 71 8 4" xfId="8912"/>
    <cellStyle name="Normal 71 8 4 2" xfId="16094"/>
    <cellStyle name="Normal 71 8 5" xfId="9205"/>
    <cellStyle name="Normal 71 9" xfId="181"/>
    <cellStyle name="Normal 71 9 2" xfId="6639"/>
    <cellStyle name="Normal 71 9 2 2" xfId="13919"/>
    <cellStyle name="Normal 71 9 3" xfId="8221"/>
    <cellStyle name="Normal 71 9 3 2" xfId="15454"/>
    <cellStyle name="Normal 71 9 4" xfId="8913"/>
    <cellStyle name="Normal 71 9 4 2" xfId="16095"/>
    <cellStyle name="Normal 71 9 5" xfId="9196"/>
    <cellStyle name="Normal 72" xfId="46"/>
    <cellStyle name="Normal 72 10" xfId="199"/>
    <cellStyle name="Normal 72 10 2" xfId="6641"/>
    <cellStyle name="Normal 72 10 2 2" xfId="13921"/>
    <cellStyle name="Normal 72 10 3" xfId="8223"/>
    <cellStyle name="Normal 72 10 3 2" xfId="15456"/>
    <cellStyle name="Normal 72 10 4" xfId="8915"/>
    <cellStyle name="Normal 72 10 4 2" xfId="16097"/>
    <cellStyle name="Normal 72 10 5" xfId="9198"/>
    <cellStyle name="Normal 72 11" xfId="170"/>
    <cellStyle name="Normal 72 11 2" xfId="6642"/>
    <cellStyle name="Normal 72 11 2 2" xfId="13922"/>
    <cellStyle name="Normal 72 11 3" xfId="8224"/>
    <cellStyle name="Normal 72 11 3 2" xfId="15457"/>
    <cellStyle name="Normal 72 11 4" xfId="8916"/>
    <cellStyle name="Normal 72 11 4 2" xfId="16098"/>
    <cellStyle name="Normal 72 11 5" xfId="9189"/>
    <cellStyle name="Normal 72 12" xfId="6640"/>
    <cellStyle name="Normal 72 12 2" xfId="13920"/>
    <cellStyle name="Normal 72 13" xfId="8222"/>
    <cellStyle name="Normal 72 13 2" xfId="15455"/>
    <cellStyle name="Normal 72 14" xfId="8914"/>
    <cellStyle name="Normal 72 14 2" xfId="16096"/>
    <cellStyle name="Normal 72 2" xfId="135"/>
    <cellStyle name="Normal 72 2 2" xfId="6643"/>
    <cellStyle name="Normal 72 2 2 2" xfId="13923"/>
    <cellStyle name="Normal 72 2 3" xfId="8225"/>
    <cellStyle name="Normal 72 2 3 2" xfId="15458"/>
    <cellStyle name="Normal 72 2 4" xfId="8917"/>
    <cellStyle name="Normal 72 2 4 2" xfId="16099"/>
    <cellStyle name="Normal 72 2 5" xfId="9188"/>
    <cellStyle name="Normal 72 3" xfId="177"/>
    <cellStyle name="Normal 72 3 2" xfId="6644"/>
    <cellStyle name="Normal 72 3 2 2" xfId="13924"/>
    <cellStyle name="Normal 72 3 3" xfId="8226"/>
    <cellStyle name="Normal 72 3 3 2" xfId="15459"/>
    <cellStyle name="Normal 72 3 4" xfId="8918"/>
    <cellStyle name="Normal 72 3 4 2" xfId="16100"/>
    <cellStyle name="Normal 72 3 5" xfId="9193"/>
    <cellStyle name="Normal 72 4" xfId="210"/>
    <cellStyle name="Normal 72 4 2" xfId="6645"/>
    <cellStyle name="Normal 72 4 2 2" xfId="13925"/>
    <cellStyle name="Normal 72 4 3" xfId="8227"/>
    <cellStyle name="Normal 72 4 3 2" xfId="15460"/>
    <cellStyle name="Normal 72 4 4" xfId="8919"/>
    <cellStyle name="Normal 72 4 4 2" xfId="16101"/>
    <cellStyle name="Normal 72 4 5" xfId="9203"/>
    <cellStyle name="Normal 72 5" xfId="178"/>
    <cellStyle name="Normal 72 5 2" xfId="6646"/>
    <cellStyle name="Normal 72 5 2 2" xfId="13926"/>
    <cellStyle name="Normal 72 5 3" xfId="8228"/>
    <cellStyle name="Normal 72 5 3 2" xfId="15461"/>
    <cellStyle name="Normal 72 5 4" xfId="8920"/>
    <cellStyle name="Normal 72 5 4 2" xfId="16102"/>
    <cellStyle name="Normal 72 5 5" xfId="9194"/>
    <cellStyle name="Normal 72 6" xfId="200"/>
    <cellStyle name="Normal 72 6 2" xfId="6647"/>
    <cellStyle name="Normal 72 6 2 2" xfId="13927"/>
    <cellStyle name="Normal 72 6 3" xfId="8229"/>
    <cellStyle name="Normal 72 6 3 2" xfId="15462"/>
    <cellStyle name="Normal 72 6 4" xfId="8921"/>
    <cellStyle name="Normal 72 6 4 2" xfId="16103"/>
    <cellStyle name="Normal 72 6 5" xfId="9199"/>
    <cellStyle name="Normal 72 7" xfId="171"/>
    <cellStyle name="Normal 72 7 2" xfId="6648"/>
    <cellStyle name="Normal 72 7 2 2" xfId="13928"/>
    <cellStyle name="Normal 72 7 3" xfId="8230"/>
    <cellStyle name="Normal 72 7 3 2" xfId="15463"/>
    <cellStyle name="Normal 72 7 4" xfId="8922"/>
    <cellStyle name="Normal 72 7 4 2" xfId="16104"/>
    <cellStyle name="Normal 72 7 5" xfId="9190"/>
    <cellStyle name="Normal 72 8" xfId="211"/>
    <cellStyle name="Normal 72 8 2" xfId="6649"/>
    <cellStyle name="Normal 72 8 2 2" xfId="13929"/>
    <cellStyle name="Normal 72 8 3" xfId="8231"/>
    <cellStyle name="Normal 72 8 3 2" xfId="15464"/>
    <cellStyle name="Normal 72 8 4" xfId="8923"/>
    <cellStyle name="Normal 72 8 4 2" xfId="16105"/>
    <cellStyle name="Normal 72 8 5" xfId="9204"/>
    <cellStyle name="Normal 72 9" xfId="179"/>
    <cellStyle name="Normal 72 9 2" xfId="6650"/>
    <cellStyle name="Normal 72 9 2 2" xfId="13930"/>
    <cellStyle name="Normal 72 9 3" xfId="8232"/>
    <cellStyle name="Normal 72 9 3 2" xfId="15465"/>
    <cellStyle name="Normal 72 9 4" xfId="8924"/>
    <cellStyle name="Normal 72 9 4 2" xfId="16106"/>
    <cellStyle name="Normal 72 9 5" xfId="9195"/>
    <cellStyle name="Normal 73" xfId="157"/>
    <cellStyle name="Normal 74" xfId="158"/>
    <cellStyle name="Normal 75" xfId="116"/>
    <cellStyle name="Normal 76" xfId="117"/>
    <cellStyle name="Normal 77" xfId="118"/>
    <cellStyle name="Normal 78" xfId="119"/>
    <cellStyle name="Normal 79" xfId="120"/>
    <cellStyle name="Normal 8 2" xfId="84"/>
    <cellStyle name="Normal 8 2 2" xfId="140"/>
    <cellStyle name="Normal 8 3" xfId="153"/>
    <cellStyle name="Normal 8 4" xfId="291"/>
    <cellStyle name="Normal 8 4 2" xfId="6661"/>
    <cellStyle name="Normal 8 4 3" xfId="8243"/>
    <cellStyle name="Normal 8 4 4" xfId="8925"/>
    <cellStyle name="Normal 8 5" xfId="3644"/>
    <cellStyle name="Normal 80" xfId="121"/>
    <cellStyle name="Normal 81" xfId="122"/>
    <cellStyle name="Normal 82" xfId="123"/>
    <cellStyle name="Normal 83" xfId="124"/>
    <cellStyle name="Normal 84" xfId="125"/>
    <cellStyle name="Normal 85" xfId="126"/>
    <cellStyle name="Normal 86" xfId="127"/>
    <cellStyle name="Normal 87" xfId="128"/>
    <cellStyle name="Normal 88" xfId="159"/>
    <cellStyle name="Normal 89" xfId="160"/>
    <cellStyle name="Normal 9" xfId="38"/>
    <cellStyle name="Normal 9 2" xfId="83"/>
    <cellStyle name="Normal 9 3" xfId="9179"/>
    <cellStyle name="Normal 90" xfId="161"/>
    <cellStyle name="Normal 91" xfId="162"/>
    <cellStyle name="Normal 91 10" xfId="272"/>
    <cellStyle name="Normal 91 11" xfId="277"/>
    <cellStyle name="Normal 91 12" xfId="6669"/>
    <cellStyle name="Normal 91 13" xfId="8251"/>
    <cellStyle name="Normal 91 14" xfId="8926"/>
    <cellStyle name="Normal 91 2" xfId="219"/>
    <cellStyle name="Normal 91 3" xfId="227"/>
    <cellStyle name="Normal 91 4" xfId="234"/>
    <cellStyle name="Normal 91 5" xfId="241"/>
    <cellStyle name="Normal 91 6" xfId="248"/>
    <cellStyle name="Normal 91 7" xfId="254"/>
    <cellStyle name="Normal 91 8" xfId="260"/>
    <cellStyle name="Normal 91 9" xfId="266"/>
    <cellStyle name="Normal 92" xfId="163"/>
    <cellStyle name="Normal 92 10" xfId="273"/>
    <cellStyle name="Normal 92 11" xfId="278"/>
    <cellStyle name="Normal 92 12" xfId="6680"/>
    <cellStyle name="Normal 92 13" xfId="8262"/>
    <cellStyle name="Normal 92 14" xfId="8927"/>
    <cellStyle name="Normal 92 2" xfId="220"/>
    <cellStyle name="Normal 92 3" xfId="228"/>
    <cellStyle name="Normal 92 4" xfId="235"/>
    <cellStyle name="Normal 92 5" xfId="242"/>
    <cellStyle name="Normal 92 6" xfId="249"/>
    <cellStyle name="Normal 92 7" xfId="255"/>
    <cellStyle name="Normal 92 8" xfId="261"/>
    <cellStyle name="Normal 92 9" xfId="267"/>
    <cellStyle name="Normal 93" xfId="164"/>
    <cellStyle name="Normal 93 10" xfId="274"/>
    <cellStyle name="Normal 93 11" xfId="279"/>
    <cellStyle name="Normal 93 12" xfId="6690"/>
    <cellStyle name="Normal 93 13" xfId="8273"/>
    <cellStyle name="Normal 93 14" xfId="8928"/>
    <cellStyle name="Normal 93 2" xfId="221"/>
    <cellStyle name="Normal 93 3" xfId="229"/>
    <cellStyle name="Normal 93 4" xfId="236"/>
    <cellStyle name="Normal 93 5" xfId="243"/>
    <cellStyle name="Normal 93 6" xfId="250"/>
    <cellStyle name="Normal 93 7" xfId="256"/>
    <cellStyle name="Normal 93 8" xfId="262"/>
    <cellStyle name="Normal 93 9" xfId="268"/>
    <cellStyle name="Normal 94" xfId="165"/>
    <cellStyle name="Normal 94 10" xfId="275"/>
    <cellStyle name="Normal 94 11" xfId="280"/>
    <cellStyle name="Normal 94 12" xfId="6695"/>
    <cellStyle name="Normal 94 13" xfId="8278"/>
    <cellStyle name="Normal 94 14" xfId="8929"/>
    <cellStyle name="Normal 94 2" xfId="222"/>
    <cellStyle name="Normal 94 3" xfId="230"/>
    <cellStyle name="Normal 94 4" xfId="237"/>
    <cellStyle name="Normal 94 5" xfId="244"/>
    <cellStyle name="Normal 94 6" xfId="251"/>
    <cellStyle name="Normal 94 7" xfId="257"/>
    <cellStyle name="Normal 94 8" xfId="263"/>
    <cellStyle name="Normal 94 9" xfId="269"/>
    <cellStyle name="Normal 95" xfId="166"/>
    <cellStyle name="Normal 95 10" xfId="276"/>
    <cellStyle name="Normal 95 11" xfId="281"/>
    <cellStyle name="Normal 95 12" xfId="6705"/>
    <cellStyle name="Normal 95 13" xfId="8287"/>
    <cellStyle name="Normal 95 14" xfId="8930"/>
    <cellStyle name="Normal 95 2" xfId="223"/>
    <cellStyle name="Normal 95 3" xfId="231"/>
    <cellStyle name="Normal 95 4" xfId="238"/>
    <cellStyle name="Normal 95 5" xfId="245"/>
    <cellStyle name="Normal 95 6" xfId="252"/>
    <cellStyle name="Normal 95 7" xfId="258"/>
    <cellStyle name="Normal 95 8" xfId="264"/>
    <cellStyle name="Normal 95 9" xfId="270"/>
    <cellStyle name="Normal 96" xfId="167"/>
    <cellStyle name="Normal 96 2" xfId="6716"/>
    <cellStyle name="Normal 96 3" xfId="8298"/>
    <cellStyle name="Normal 96 4" xfId="8931"/>
    <cellStyle name="Normal 97" xfId="218"/>
    <cellStyle name="Normal 97 2" xfId="6717"/>
    <cellStyle name="Normal 97 3" xfId="8299"/>
    <cellStyle name="Normal 97 4" xfId="8932"/>
    <cellStyle name="Normal 98" xfId="226"/>
    <cellStyle name="Normal 98 2" xfId="6718"/>
    <cellStyle name="Normal 98 3" xfId="8300"/>
    <cellStyle name="Normal 98 4" xfId="8933"/>
    <cellStyle name="Normal 99" xfId="233"/>
    <cellStyle name="Normal 99 2" xfId="6719"/>
    <cellStyle name="Normal 99 3" xfId="8301"/>
    <cellStyle name="Normal 99 4" xfId="8934"/>
    <cellStyle name="Note 10" xfId="646"/>
    <cellStyle name="Note 10 10" xfId="8935"/>
    <cellStyle name="Note 10 10 2" xfId="16107"/>
    <cellStyle name="Note 10 11" xfId="9386"/>
    <cellStyle name="Note 10 2" xfId="1018"/>
    <cellStyle name="Note 10 2 2" xfId="6721"/>
    <cellStyle name="Note 10 2 2 2" xfId="13991"/>
    <cellStyle name="Note 10 2 3" xfId="8303"/>
    <cellStyle name="Note 10 2 3 2" xfId="15526"/>
    <cellStyle name="Note 10 2 4" xfId="8936"/>
    <cellStyle name="Note 10 2 4 2" xfId="16108"/>
    <cellStyle name="Note 10 2 5" xfId="9647"/>
    <cellStyle name="Note 10 3" xfId="1464"/>
    <cellStyle name="Note 10 3 2" xfId="6722"/>
    <cellStyle name="Note 10 3 2 2" xfId="13992"/>
    <cellStyle name="Note 10 3 3" xfId="8304"/>
    <cellStyle name="Note 10 3 3 2" xfId="15527"/>
    <cellStyle name="Note 10 3 4" xfId="8937"/>
    <cellStyle name="Note 10 3 4 2" xfId="16109"/>
    <cellStyle name="Note 10 3 5" xfId="9846"/>
    <cellStyle name="Note 10 4" xfId="2680"/>
    <cellStyle name="Note 10 4 2" xfId="6723"/>
    <cellStyle name="Note 10 4 2 2" xfId="13993"/>
    <cellStyle name="Note 10 4 3" xfId="8305"/>
    <cellStyle name="Note 10 4 3 2" xfId="15528"/>
    <cellStyle name="Note 10 4 4" xfId="8938"/>
    <cellStyle name="Note 10 4 4 2" xfId="16110"/>
    <cellStyle name="Note 10 4 5" xfId="10373"/>
    <cellStyle name="Note 10 5" xfId="2903"/>
    <cellStyle name="Note 10 5 2" xfId="6724"/>
    <cellStyle name="Note 10 5 2 2" xfId="13994"/>
    <cellStyle name="Note 10 5 3" xfId="8306"/>
    <cellStyle name="Note 10 5 3 2" xfId="15529"/>
    <cellStyle name="Note 10 5 4" xfId="8939"/>
    <cellStyle name="Note 10 5 4 2" xfId="16111"/>
    <cellStyle name="Note 10 5 5" xfId="10571"/>
    <cellStyle name="Note 10 6" xfId="3017"/>
    <cellStyle name="Note 10 6 2" xfId="6725"/>
    <cellStyle name="Note 10 6 2 2" xfId="13995"/>
    <cellStyle name="Note 10 6 3" xfId="8307"/>
    <cellStyle name="Note 10 6 3 2" xfId="15530"/>
    <cellStyle name="Note 10 6 4" xfId="8940"/>
    <cellStyle name="Note 10 6 4 2" xfId="16112"/>
    <cellStyle name="Note 10 6 5" xfId="10663"/>
    <cellStyle name="Note 10 7" xfId="3547"/>
    <cellStyle name="Note 10 7 2" xfId="6726"/>
    <cellStyle name="Note 10 7 2 2" xfId="13996"/>
    <cellStyle name="Note 10 7 3" xfId="8308"/>
    <cellStyle name="Note 10 7 3 2" xfId="15531"/>
    <cellStyle name="Note 10 7 4" xfId="8941"/>
    <cellStyle name="Note 10 7 4 2" xfId="16113"/>
    <cellStyle name="Note 10 7 5" xfId="10923"/>
    <cellStyle name="Note 10 8" xfId="6720"/>
    <cellStyle name="Note 10 8 2" xfId="13990"/>
    <cellStyle name="Note 10 9" xfId="8302"/>
    <cellStyle name="Note 10 9 2" xfId="15525"/>
    <cellStyle name="Note 11" xfId="645"/>
    <cellStyle name="Note 11 10" xfId="8942"/>
    <cellStyle name="Note 11 10 2" xfId="16114"/>
    <cellStyle name="Note 11 11" xfId="9385"/>
    <cellStyle name="Note 11 2" xfId="1017"/>
    <cellStyle name="Note 11 2 2" xfId="6728"/>
    <cellStyle name="Note 11 2 2 2" xfId="13998"/>
    <cellStyle name="Note 11 2 3" xfId="8310"/>
    <cellStyle name="Note 11 2 3 2" xfId="15533"/>
    <cellStyle name="Note 11 2 4" xfId="8943"/>
    <cellStyle name="Note 11 2 4 2" xfId="16115"/>
    <cellStyle name="Note 11 2 5" xfId="9646"/>
    <cellStyle name="Note 11 3" xfId="1463"/>
    <cellStyle name="Note 11 3 2" xfId="6729"/>
    <cellStyle name="Note 11 3 2 2" xfId="13999"/>
    <cellStyle name="Note 11 3 3" xfId="8311"/>
    <cellStyle name="Note 11 3 3 2" xfId="15534"/>
    <cellStyle name="Note 11 3 4" xfId="8944"/>
    <cellStyle name="Note 11 3 4 2" xfId="16116"/>
    <cellStyle name="Note 11 3 5" xfId="9845"/>
    <cellStyle name="Note 11 4" xfId="2679"/>
    <cellStyle name="Note 11 4 2" xfId="6730"/>
    <cellStyle name="Note 11 4 2 2" xfId="14000"/>
    <cellStyle name="Note 11 4 3" xfId="8312"/>
    <cellStyle name="Note 11 4 3 2" xfId="15535"/>
    <cellStyle name="Note 11 4 4" xfId="8945"/>
    <cellStyle name="Note 11 4 4 2" xfId="16117"/>
    <cellStyle name="Note 11 4 5" xfId="10372"/>
    <cellStyle name="Note 11 5" xfId="2902"/>
    <cellStyle name="Note 11 5 2" xfId="6731"/>
    <cellStyle name="Note 11 5 2 2" xfId="14001"/>
    <cellStyle name="Note 11 5 3" xfId="8313"/>
    <cellStyle name="Note 11 5 3 2" xfId="15536"/>
    <cellStyle name="Note 11 5 4" xfId="8946"/>
    <cellStyle name="Note 11 5 4 2" xfId="16118"/>
    <cellStyle name="Note 11 5 5" xfId="10570"/>
    <cellStyle name="Note 11 6" xfId="3016"/>
    <cellStyle name="Note 11 6 2" xfId="6732"/>
    <cellStyle name="Note 11 6 2 2" xfId="14002"/>
    <cellStyle name="Note 11 6 3" xfId="8314"/>
    <cellStyle name="Note 11 6 3 2" xfId="15537"/>
    <cellStyle name="Note 11 6 4" xfId="8947"/>
    <cellStyle name="Note 11 6 4 2" xfId="16119"/>
    <cellStyle name="Note 11 6 5" xfId="10662"/>
    <cellStyle name="Note 11 7" xfId="3546"/>
    <cellStyle name="Note 11 7 2" xfId="6733"/>
    <cellStyle name="Note 11 7 2 2" xfId="14003"/>
    <cellStyle name="Note 11 7 3" xfId="8315"/>
    <cellStyle name="Note 11 7 3 2" xfId="15538"/>
    <cellStyle name="Note 11 7 4" xfId="8948"/>
    <cellStyle name="Note 11 7 4 2" xfId="16120"/>
    <cellStyle name="Note 11 7 5" xfId="10922"/>
    <cellStyle name="Note 11 8" xfId="6727"/>
    <cellStyle name="Note 11 8 2" xfId="13997"/>
    <cellStyle name="Note 11 9" xfId="8309"/>
    <cellStyle name="Note 11 9 2" xfId="15532"/>
    <cellStyle name="Note 12" xfId="689"/>
    <cellStyle name="Note 12 2" xfId="6734"/>
    <cellStyle name="Note 12 2 2" xfId="14004"/>
    <cellStyle name="Note 12 3" xfId="8316"/>
    <cellStyle name="Note 12 3 2" xfId="15539"/>
    <cellStyle name="Note 12 4" xfId="8949"/>
    <cellStyle name="Note 12 4 2" xfId="16121"/>
    <cellStyle name="Note 12 5" xfId="9427"/>
    <cellStyle name="Note 13" xfId="687"/>
    <cellStyle name="Note 13 2" xfId="6735"/>
    <cellStyle name="Note 13 2 2" xfId="14005"/>
    <cellStyle name="Note 13 3" xfId="8317"/>
    <cellStyle name="Note 13 3 2" xfId="15540"/>
    <cellStyle name="Note 13 4" xfId="8950"/>
    <cellStyle name="Note 13 4 2" xfId="16122"/>
    <cellStyle name="Note 13 5" xfId="9426"/>
    <cellStyle name="Note 14" xfId="1360"/>
    <cellStyle name="Note 15" xfId="1578"/>
    <cellStyle name="Note 16" xfId="845"/>
    <cellStyle name="Note 17" xfId="840"/>
    <cellStyle name="Note 18" xfId="1622"/>
    <cellStyle name="Note 19" xfId="1662"/>
    <cellStyle name="Note 2" xfId="385"/>
    <cellStyle name="Note 2 10" xfId="1172"/>
    <cellStyle name="Note 2 11" xfId="1144"/>
    <cellStyle name="Note 2 12" xfId="1160"/>
    <cellStyle name="Note 2 13" xfId="1219"/>
    <cellStyle name="Note 2 14" xfId="1218"/>
    <cellStyle name="Note 2 15" xfId="1195"/>
    <cellStyle name="Note 2 16" xfId="1224"/>
    <cellStyle name="Note 2 17" xfId="1101"/>
    <cellStyle name="Note 2 18" xfId="1222"/>
    <cellStyle name="Note 2 19" xfId="1137"/>
    <cellStyle name="Note 2 2" xfId="415"/>
    <cellStyle name="Note 2 20" xfId="1112"/>
    <cellStyle name="Note 2 21" xfId="1106"/>
    <cellStyle name="Note 2 22" xfId="746"/>
    <cellStyle name="Note 2 23" xfId="2009"/>
    <cellStyle name="Note 2 24" xfId="2158"/>
    <cellStyle name="Note 2 25" xfId="2224"/>
    <cellStyle name="Note 2 26" xfId="2268"/>
    <cellStyle name="Note 2 27" xfId="2391"/>
    <cellStyle name="Note 2 28" xfId="2732"/>
    <cellStyle name="Note 2 29" xfId="2951"/>
    <cellStyle name="Note 2 3" xfId="473"/>
    <cellStyle name="Note 2 3 2" xfId="2011"/>
    <cellStyle name="Note 2 3 3" xfId="2159"/>
    <cellStyle name="Note 2 3 4" xfId="2225"/>
    <cellStyle name="Note 2 3 5" xfId="2269"/>
    <cellStyle name="Note 2 30" xfId="3332"/>
    <cellStyle name="Note 2 30 2" xfId="8339"/>
    <cellStyle name="Note 2 30 3" xfId="8951"/>
    <cellStyle name="Note 2 4" xfId="501"/>
    <cellStyle name="Note 2 5" xfId="544"/>
    <cellStyle name="Note 2 6" xfId="542"/>
    <cellStyle name="Note 2 7" xfId="753"/>
    <cellStyle name="Note 2 7 2" xfId="764"/>
    <cellStyle name="Note 2 7 3" xfId="738"/>
    <cellStyle name="Note 2 7 4" xfId="2404"/>
    <cellStyle name="Note 2 7 5" xfId="2842"/>
    <cellStyle name="Note 2 7 6" xfId="2988"/>
    <cellStyle name="Note 2 8" xfId="769"/>
    <cellStyle name="Note 2 9" xfId="1077"/>
    <cellStyle name="Note 20" xfId="2403"/>
    <cellStyle name="Note 20 2" xfId="6769"/>
    <cellStyle name="Note 20 2 2" xfId="14039"/>
    <cellStyle name="Note 20 3" xfId="8351"/>
    <cellStyle name="Note 20 3 2" xfId="15573"/>
    <cellStyle name="Note 20 4" xfId="8952"/>
    <cellStyle name="Note 20 4 2" xfId="16123"/>
    <cellStyle name="Note 20 5" xfId="10115"/>
    <cellStyle name="Note 21" xfId="2833"/>
    <cellStyle name="Note 21 2" xfId="6770"/>
    <cellStyle name="Note 21 2 2" xfId="14040"/>
    <cellStyle name="Note 21 3" xfId="8352"/>
    <cellStyle name="Note 21 3 2" xfId="15574"/>
    <cellStyle name="Note 21 4" xfId="8953"/>
    <cellStyle name="Note 21 4 2" xfId="16124"/>
    <cellStyle name="Note 21 5" xfId="10510"/>
    <cellStyle name="Note 22" xfId="2984"/>
    <cellStyle name="Note 22 2" xfId="6771"/>
    <cellStyle name="Note 22 2 2" xfId="14041"/>
    <cellStyle name="Note 22 3" xfId="8353"/>
    <cellStyle name="Note 22 3 2" xfId="15575"/>
    <cellStyle name="Note 22 4" xfId="8954"/>
    <cellStyle name="Note 22 4 2" xfId="16125"/>
    <cellStyle name="Note 22 5" xfId="10638"/>
    <cellStyle name="Note 23" xfId="3310"/>
    <cellStyle name="Note 23 2" xfId="6772"/>
    <cellStyle name="Note 23 2 2" xfId="14042"/>
    <cellStyle name="Note 23 3" xfId="8354"/>
    <cellStyle name="Note 23 3 2" xfId="15576"/>
    <cellStyle name="Note 23 4" xfId="8955"/>
    <cellStyle name="Note 23 4 2" xfId="16126"/>
    <cellStyle name="Note 23 5" xfId="10730"/>
    <cellStyle name="Note 3" xfId="386"/>
    <cellStyle name="Note 3 10" xfId="1169"/>
    <cellStyle name="Note 3 11" xfId="1179"/>
    <cellStyle name="Note 3 12" xfId="1157"/>
    <cellStyle name="Note 3 13" xfId="1235"/>
    <cellStyle name="Note 3 14" xfId="1182"/>
    <cellStyle name="Note 3 15" xfId="1234"/>
    <cellStyle name="Note 3 16" xfId="1202"/>
    <cellStyle name="Note 3 17" xfId="1213"/>
    <cellStyle name="Note 3 18" xfId="1236"/>
    <cellStyle name="Note 3 19" xfId="1126"/>
    <cellStyle name="Note 3 2" xfId="416"/>
    <cellStyle name="Note 3 20" xfId="1105"/>
    <cellStyle name="Note 3 21" xfId="1103"/>
    <cellStyle name="Note 3 22" xfId="705"/>
    <cellStyle name="Note 3 23" xfId="2012"/>
    <cellStyle name="Note 3 24" xfId="2160"/>
    <cellStyle name="Note 3 25" xfId="2226"/>
    <cellStyle name="Note 3 26" xfId="2270"/>
    <cellStyle name="Note 3 27" xfId="2392"/>
    <cellStyle name="Note 3 28" xfId="2733"/>
    <cellStyle name="Note 3 29" xfId="2952"/>
    <cellStyle name="Note 3 3" xfId="474"/>
    <cellStyle name="Note 3 3 2" xfId="2014"/>
    <cellStyle name="Note 3 3 3" xfId="2161"/>
    <cellStyle name="Note 3 3 4" xfId="2227"/>
    <cellStyle name="Note 3 3 5" xfId="2271"/>
    <cellStyle name="Note 3 30" xfId="3333"/>
    <cellStyle name="Note 3 30 2" xfId="8382"/>
    <cellStyle name="Note 3 30 3" xfId="8956"/>
    <cellStyle name="Note 3 4" xfId="502"/>
    <cellStyle name="Note 3 5" xfId="545"/>
    <cellStyle name="Note 3 6" xfId="541"/>
    <cellStyle name="Note 3 7" xfId="754"/>
    <cellStyle name="Note 3 7 2" xfId="765"/>
    <cellStyle name="Note 3 7 3" xfId="690"/>
    <cellStyle name="Note 3 7 4" xfId="2405"/>
    <cellStyle name="Note 3 7 5" xfId="2879"/>
    <cellStyle name="Note 3 7 6" xfId="2999"/>
    <cellStyle name="Note 3 8" xfId="1078"/>
    <cellStyle name="Note 3 9" xfId="1058"/>
    <cellStyle name="Note 4" xfId="387"/>
    <cellStyle name="Note 4 10" xfId="2162"/>
    <cellStyle name="Note 4 11" xfId="2228"/>
    <cellStyle name="Note 4 12" xfId="2272"/>
    <cellStyle name="Note 4 13" xfId="2393"/>
    <cellStyle name="Note 4 13 2" xfId="6811"/>
    <cellStyle name="Note 4 13 2 2" xfId="14081"/>
    <cellStyle name="Note 4 13 3" xfId="8395"/>
    <cellStyle name="Note 4 13 3 2" xfId="15616"/>
    <cellStyle name="Note 4 13 4" xfId="8958"/>
    <cellStyle name="Note 4 13 4 2" xfId="16128"/>
    <cellStyle name="Note 4 13 5" xfId="10108"/>
    <cellStyle name="Note 4 14" xfId="2415"/>
    <cellStyle name="Note 4 14 2" xfId="6812"/>
    <cellStyle name="Note 4 14 2 2" xfId="14082"/>
    <cellStyle name="Note 4 14 3" xfId="8396"/>
    <cellStyle name="Note 4 14 3 2" xfId="15617"/>
    <cellStyle name="Note 4 14 4" xfId="8959"/>
    <cellStyle name="Note 4 14 4 2" xfId="16129"/>
    <cellStyle name="Note 4 14 5" xfId="10125"/>
    <cellStyle name="Note 4 15" xfId="2829"/>
    <cellStyle name="Note 4 15 2" xfId="6813"/>
    <cellStyle name="Note 4 15 2 2" xfId="14083"/>
    <cellStyle name="Note 4 15 3" xfId="8397"/>
    <cellStyle name="Note 4 15 3 2" xfId="15618"/>
    <cellStyle name="Note 4 15 4" xfId="8960"/>
    <cellStyle name="Note 4 15 4 2" xfId="16130"/>
    <cellStyle name="Note 4 15 5" xfId="10506"/>
    <cellStyle name="Note 4 16" xfId="3334"/>
    <cellStyle name="Note 4 16 2" xfId="6814"/>
    <cellStyle name="Note 4 16 2 2" xfId="14084"/>
    <cellStyle name="Note 4 16 3" xfId="8398"/>
    <cellStyle name="Note 4 16 3 2" xfId="15619"/>
    <cellStyle name="Note 4 16 4" xfId="8961"/>
    <cellStyle name="Note 4 16 4 2" xfId="16131"/>
    <cellStyle name="Note 4 16 5" xfId="10743"/>
    <cellStyle name="Note 4 17" xfId="6809"/>
    <cellStyle name="Note 4 17 2" xfId="14079"/>
    <cellStyle name="Note 4 18" xfId="8394"/>
    <cellStyle name="Note 4 18 2" xfId="15615"/>
    <cellStyle name="Note 4 19" xfId="8957"/>
    <cellStyle name="Note 4 19 2" xfId="16127"/>
    <cellStyle name="Note 4 2" xfId="417"/>
    <cellStyle name="Note 4 2 10" xfId="2435"/>
    <cellStyle name="Note 4 2 10 2" xfId="6816"/>
    <cellStyle name="Note 4 2 10 2 2" xfId="14086"/>
    <cellStyle name="Note 4 2 10 3" xfId="8400"/>
    <cellStyle name="Note 4 2 10 3 2" xfId="15621"/>
    <cellStyle name="Note 4 2 10 4" xfId="8963"/>
    <cellStyle name="Note 4 2 10 4 2" xfId="16133"/>
    <cellStyle name="Note 4 2 10 5" xfId="10142"/>
    <cellStyle name="Note 4 2 11" xfId="2748"/>
    <cellStyle name="Note 4 2 11 2" xfId="6817"/>
    <cellStyle name="Note 4 2 11 2 2" xfId="14087"/>
    <cellStyle name="Note 4 2 11 3" xfId="8401"/>
    <cellStyle name="Note 4 2 11 3 2" xfId="15622"/>
    <cellStyle name="Note 4 2 11 4" xfId="8964"/>
    <cellStyle name="Note 4 2 11 4 2" xfId="16134"/>
    <cellStyle name="Note 4 2 11 5" xfId="10432"/>
    <cellStyle name="Note 4 2 12" xfId="2959"/>
    <cellStyle name="Note 4 2 12 2" xfId="6818"/>
    <cellStyle name="Note 4 2 12 2 2" xfId="14088"/>
    <cellStyle name="Note 4 2 12 3" xfId="8402"/>
    <cellStyle name="Note 4 2 12 3 2" xfId="15623"/>
    <cellStyle name="Note 4 2 12 4" xfId="8965"/>
    <cellStyle name="Note 4 2 12 4 2" xfId="16135"/>
    <cellStyle name="Note 4 2 12 5" xfId="10618"/>
    <cellStyle name="Note 4 2 13" xfId="3366"/>
    <cellStyle name="Note 4 2 13 2" xfId="6819"/>
    <cellStyle name="Note 4 2 13 2 2" xfId="14089"/>
    <cellStyle name="Note 4 2 13 3" xfId="8403"/>
    <cellStyle name="Note 4 2 13 3 2" xfId="15624"/>
    <cellStyle name="Note 4 2 13 4" xfId="8966"/>
    <cellStyle name="Note 4 2 13 4 2" xfId="16136"/>
    <cellStyle name="Note 4 2 13 5" xfId="10759"/>
    <cellStyle name="Note 4 2 14" xfId="6815"/>
    <cellStyle name="Note 4 2 14 2" xfId="14085"/>
    <cellStyle name="Note 4 2 15" xfId="8399"/>
    <cellStyle name="Note 4 2 15 2" xfId="15620"/>
    <cellStyle name="Note 4 2 16" xfId="8962"/>
    <cellStyle name="Note 4 2 16 2" xfId="16132"/>
    <cellStyle name="Note 4 2 17" xfId="9227"/>
    <cellStyle name="Note 4 2 2" xfId="569"/>
    <cellStyle name="Note 4 2 2 10" xfId="8967"/>
    <cellStyle name="Note 4 2 2 10 2" xfId="16137"/>
    <cellStyle name="Note 4 2 2 11" xfId="9311"/>
    <cellStyle name="Note 4 2 2 2" xfId="942"/>
    <cellStyle name="Note 4 2 2 2 2" xfId="6821"/>
    <cellStyle name="Note 4 2 2 2 2 2" xfId="14091"/>
    <cellStyle name="Note 4 2 2 2 3" xfId="8405"/>
    <cellStyle name="Note 4 2 2 2 3 2" xfId="15626"/>
    <cellStyle name="Note 4 2 2 2 4" xfId="8968"/>
    <cellStyle name="Note 4 2 2 2 4 2" xfId="16138"/>
    <cellStyle name="Note 4 2 2 2 5" xfId="9573"/>
    <cellStyle name="Note 4 2 2 3" xfId="1386"/>
    <cellStyle name="Note 4 2 2 3 2" xfId="6822"/>
    <cellStyle name="Note 4 2 2 3 2 2" xfId="14092"/>
    <cellStyle name="Note 4 2 2 3 3" xfId="8406"/>
    <cellStyle name="Note 4 2 2 3 3 2" xfId="15627"/>
    <cellStyle name="Note 4 2 2 3 4" xfId="8969"/>
    <cellStyle name="Note 4 2 2 3 4 2" xfId="16139"/>
    <cellStyle name="Note 4 2 2 3 5" xfId="9768"/>
    <cellStyle name="Note 4 2 2 4" xfId="2600"/>
    <cellStyle name="Note 4 2 2 4 2" xfId="6823"/>
    <cellStyle name="Note 4 2 2 4 2 2" xfId="14093"/>
    <cellStyle name="Note 4 2 2 4 3" xfId="8407"/>
    <cellStyle name="Note 4 2 2 4 3 2" xfId="15628"/>
    <cellStyle name="Note 4 2 2 4 4" xfId="8970"/>
    <cellStyle name="Note 4 2 2 4 4 2" xfId="16140"/>
    <cellStyle name="Note 4 2 2 4 5" xfId="10293"/>
    <cellStyle name="Note 4 2 2 5" xfId="2495"/>
    <cellStyle name="Note 4 2 2 5 2" xfId="6824"/>
    <cellStyle name="Note 4 2 2 5 2 2" xfId="14094"/>
    <cellStyle name="Note 4 2 2 5 3" xfId="8408"/>
    <cellStyle name="Note 4 2 2 5 3 2" xfId="15629"/>
    <cellStyle name="Note 4 2 2 5 4" xfId="8971"/>
    <cellStyle name="Note 4 2 2 5 4 2" xfId="16141"/>
    <cellStyle name="Note 4 2 2 5 5" xfId="10193"/>
    <cellStyle name="Note 4 2 2 6" xfId="2845"/>
    <cellStyle name="Note 4 2 2 6 2" xfId="6825"/>
    <cellStyle name="Note 4 2 2 6 2 2" xfId="14095"/>
    <cellStyle name="Note 4 2 2 6 3" xfId="8409"/>
    <cellStyle name="Note 4 2 2 6 3 2" xfId="15630"/>
    <cellStyle name="Note 4 2 2 6 4" xfId="8972"/>
    <cellStyle name="Note 4 2 2 6 4 2" xfId="16142"/>
    <cellStyle name="Note 4 2 2 6 5" xfId="10519"/>
    <cellStyle name="Note 4 2 2 7" xfId="3467"/>
    <cellStyle name="Note 4 2 2 7 2" xfId="6826"/>
    <cellStyle name="Note 4 2 2 7 2 2" xfId="14096"/>
    <cellStyle name="Note 4 2 2 7 3" xfId="8410"/>
    <cellStyle name="Note 4 2 2 7 3 2" xfId="15631"/>
    <cellStyle name="Note 4 2 2 7 4" xfId="8973"/>
    <cellStyle name="Note 4 2 2 7 4 2" xfId="16143"/>
    <cellStyle name="Note 4 2 2 7 5" xfId="10845"/>
    <cellStyle name="Note 4 2 2 8" xfId="6820"/>
    <cellStyle name="Note 4 2 2 8 2" xfId="14090"/>
    <cellStyle name="Note 4 2 2 9" xfId="8404"/>
    <cellStyle name="Note 4 2 2 9 2" xfId="15625"/>
    <cellStyle name="Note 4 2 3" xfId="521"/>
    <cellStyle name="Note 4 2 3 10" xfId="8974"/>
    <cellStyle name="Note 4 2 3 10 2" xfId="16144"/>
    <cellStyle name="Note 4 2 3 11" xfId="9273"/>
    <cellStyle name="Note 4 2 3 2" xfId="897"/>
    <cellStyle name="Note 4 2 3 2 2" xfId="6828"/>
    <cellStyle name="Note 4 2 3 2 2 2" xfId="14098"/>
    <cellStyle name="Note 4 2 3 2 3" xfId="8412"/>
    <cellStyle name="Note 4 2 3 2 3 2" xfId="15633"/>
    <cellStyle name="Note 4 2 3 2 4" xfId="8975"/>
    <cellStyle name="Note 4 2 3 2 4 2" xfId="16145"/>
    <cellStyle name="Note 4 2 3 2 5" xfId="9533"/>
    <cellStyle name="Note 4 2 3 3" xfId="1339"/>
    <cellStyle name="Note 4 2 3 3 2" xfId="6829"/>
    <cellStyle name="Note 4 2 3 3 2 2" xfId="14099"/>
    <cellStyle name="Note 4 2 3 3 3" xfId="8413"/>
    <cellStyle name="Note 4 2 3 3 3 2" xfId="15634"/>
    <cellStyle name="Note 4 2 3 3 4" xfId="8976"/>
    <cellStyle name="Note 4 2 3 3 4 2" xfId="16146"/>
    <cellStyle name="Note 4 2 3 3 5" xfId="9729"/>
    <cellStyle name="Note 4 2 3 4" xfId="2551"/>
    <cellStyle name="Note 4 2 3 4 2" xfId="6830"/>
    <cellStyle name="Note 4 2 3 4 2 2" xfId="14100"/>
    <cellStyle name="Note 4 2 3 4 3" xfId="8414"/>
    <cellStyle name="Note 4 2 3 4 3 2" xfId="15635"/>
    <cellStyle name="Note 4 2 3 4 4" xfId="8977"/>
    <cellStyle name="Note 4 2 3 4 4 2" xfId="16147"/>
    <cellStyle name="Note 4 2 3 4 5" xfId="10246"/>
    <cellStyle name="Note 4 2 3 5" xfId="2284"/>
    <cellStyle name="Note 4 2 3 5 2" xfId="6831"/>
    <cellStyle name="Note 4 2 3 5 2 2" xfId="14101"/>
    <cellStyle name="Note 4 2 3 5 3" xfId="8415"/>
    <cellStyle name="Note 4 2 3 5 3 2" xfId="15636"/>
    <cellStyle name="Note 4 2 3 5 4" xfId="8978"/>
    <cellStyle name="Note 4 2 3 5 4 2" xfId="16148"/>
    <cellStyle name="Note 4 2 3 5 5" xfId="10004"/>
    <cellStyle name="Note 4 2 3 6" xfId="2465"/>
    <cellStyle name="Note 4 2 3 6 2" xfId="6832"/>
    <cellStyle name="Note 4 2 3 6 2 2" xfId="14102"/>
    <cellStyle name="Note 4 2 3 6 3" xfId="8416"/>
    <cellStyle name="Note 4 2 3 6 3 2" xfId="15637"/>
    <cellStyle name="Note 4 2 3 6 4" xfId="8979"/>
    <cellStyle name="Note 4 2 3 6 4 2" xfId="16149"/>
    <cellStyle name="Note 4 2 3 6 5" xfId="10164"/>
    <cellStyle name="Note 4 2 3 7" xfId="3424"/>
    <cellStyle name="Note 4 2 3 7 2" xfId="6833"/>
    <cellStyle name="Note 4 2 3 7 2 2" xfId="14103"/>
    <cellStyle name="Note 4 2 3 7 3" xfId="8417"/>
    <cellStyle name="Note 4 2 3 7 3 2" xfId="15638"/>
    <cellStyle name="Note 4 2 3 7 4" xfId="8980"/>
    <cellStyle name="Note 4 2 3 7 4 2" xfId="16150"/>
    <cellStyle name="Note 4 2 3 7 5" xfId="10806"/>
    <cellStyle name="Note 4 2 3 8" xfId="6827"/>
    <cellStyle name="Note 4 2 3 8 2" xfId="14097"/>
    <cellStyle name="Note 4 2 3 9" xfId="8411"/>
    <cellStyle name="Note 4 2 3 9 2" xfId="15632"/>
    <cellStyle name="Note 4 2 4" xfId="796"/>
    <cellStyle name="Note 4 2 4 2" xfId="6834"/>
    <cellStyle name="Note 4 2 4 2 2" xfId="14104"/>
    <cellStyle name="Note 4 2 4 3" xfId="8418"/>
    <cellStyle name="Note 4 2 4 3 2" xfId="15639"/>
    <cellStyle name="Note 4 2 4 4" xfId="8981"/>
    <cellStyle name="Note 4 2 4 4 2" xfId="16151"/>
    <cellStyle name="Note 4 2 4 5" xfId="9471"/>
    <cellStyle name="Note 4 2 5" xfId="726"/>
    <cellStyle name="Note 4 2 5 2" xfId="6835"/>
    <cellStyle name="Note 4 2 5 2 2" xfId="14105"/>
    <cellStyle name="Note 4 2 5 3" xfId="8419"/>
    <cellStyle name="Note 4 2 5 3 2" xfId="15640"/>
    <cellStyle name="Note 4 2 5 4" xfId="8982"/>
    <cellStyle name="Note 4 2 5 4 2" xfId="16152"/>
    <cellStyle name="Note 4 2 5 5" xfId="9446"/>
    <cellStyle name="Note 4 2 6" xfId="2016"/>
    <cellStyle name="Note 4 2 6 2" xfId="6836"/>
    <cellStyle name="Note 4 2 6 2 2" xfId="14106"/>
    <cellStyle name="Note 4 2 6 3" xfId="8420"/>
    <cellStyle name="Note 4 2 6 3 2" xfId="15641"/>
    <cellStyle name="Note 4 2 6 4" xfId="8983"/>
    <cellStyle name="Note 4 2 6 4 2" xfId="16153"/>
    <cellStyle name="Note 4 2 6 5" xfId="9941"/>
    <cellStyle name="Note 4 2 7" xfId="2163"/>
    <cellStyle name="Note 4 2 7 2" xfId="6837"/>
    <cellStyle name="Note 4 2 7 2 2" xfId="14107"/>
    <cellStyle name="Note 4 2 7 3" xfId="8421"/>
    <cellStyle name="Note 4 2 7 3 2" xfId="15642"/>
    <cellStyle name="Note 4 2 7 4" xfId="8984"/>
    <cellStyle name="Note 4 2 7 4 2" xfId="16154"/>
    <cellStyle name="Note 4 2 7 5" xfId="9967"/>
    <cellStyle name="Note 4 2 8" xfId="2229"/>
    <cellStyle name="Note 4 2 8 2" xfId="6838"/>
    <cellStyle name="Note 4 2 8 2 2" xfId="14108"/>
    <cellStyle name="Note 4 2 8 3" xfId="8422"/>
    <cellStyle name="Note 4 2 8 3 2" xfId="15643"/>
    <cellStyle name="Note 4 2 8 4" xfId="8985"/>
    <cellStyle name="Note 4 2 8 4 2" xfId="16155"/>
    <cellStyle name="Note 4 2 8 5" xfId="9987"/>
    <cellStyle name="Note 4 2 9" xfId="2273"/>
    <cellStyle name="Note 4 2 9 2" xfId="6839"/>
    <cellStyle name="Note 4 2 9 2 2" xfId="14109"/>
    <cellStyle name="Note 4 2 9 3" xfId="8423"/>
    <cellStyle name="Note 4 2 9 3 2" xfId="15644"/>
    <cellStyle name="Note 4 2 9 4" xfId="8986"/>
    <cellStyle name="Note 4 2 9 4 2" xfId="16156"/>
    <cellStyle name="Note 4 2 9 5" xfId="9999"/>
    <cellStyle name="Note 4 20" xfId="9212"/>
    <cellStyle name="Note 4 3" xfId="475"/>
    <cellStyle name="Note 4 3 10" xfId="2504"/>
    <cellStyle name="Note 4 3 10 2" xfId="6841"/>
    <cellStyle name="Note 4 3 10 2 2" xfId="14111"/>
    <cellStyle name="Note 4 3 10 3" xfId="8425"/>
    <cellStyle name="Note 4 3 10 3 2" xfId="15646"/>
    <cellStyle name="Note 4 3 10 4" xfId="8988"/>
    <cellStyle name="Note 4 3 10 4 2" xfId="16158"/>
    <cellStyle name="Note 4 3 10 5" xfId="10201"/>
    <cellStyle name="Note 4 3 11" xfId="2884"/>
    <cellStyle name="Note 4 3 11 2" xfId="6842"/>
    <cellStyle name="Note 4 3 11 2 2" xfId="14112"/>
    <cellStyle name="Note 4 3 11 3" xfId="8426"/>
    <cellStyle name="Note 4 3 11 3 2" xfId="15647"/>
    <cellStyle name="Note 4 3 11 4" xfId="8989"/>
    <cellStyle name="Note 4 3 11 4 2" xfId="16159"/>
    <cellStyle name="Note 4 3 11 5" xfId="10552"/>
    <cellStyle name="Note 4 3 12" xfId="3000"/>
    <cellStyle name="Note 4 3 12 2" xfId="6843"/>
    <cellStyle name="Note 4 3 12 2 2" xfId="14113"/>
    <cellStyle name="Note 4 3 12 3" xfId="8427"/>
    <cellStyle name="Note 4 3 12 3 2" xfId="15648"/>
    <cellStyle name="Note 4 3 12 4" xfId="8990"/>
    <cellStyle name="Note 4 3 12 4 2" xfId="16160"/>
    <cellStyle name="Note 4 3 12 5" xfId="10646"/>
    <cellStyle name="Note 4 3 13" xfId="3388"/>
    <cellStyle name="Note 4 3 13 2" xfId="6844"/>
    <cellStyle name="Note 4 3 13 2 2" xfId="14114"/>
    <cellStyle name="Note 4 3 13 3" xfId="8428"/>
    <cellStyle name="Note 4 3 13 3 2" xfId="15649"/>
    <cellStyle name="Note 4 3 13 4" xfId="8991"/>
    <cellStyle name="Note 4 3 13 4 2" xfId="16161"/>
    <cellStyle name="Note 4 3 13 5" xfId="10774"/>
    <cellStyle name="Note 4 3 14" xfId="6840"/>
    <cellStyle name="Note 4 3 14 2" xfId="14110"/>
    <cellStyle name="Note 4 3 15" xfId="8424"/>
    <cellStyle name="Note 4 3 15 2" xfId="15645"/>
    <cellStyle name="Note 4 3 16" xfId="8987"/>
    <cellStyle name="Note 4 3 16 2" xfId="16157"/>
    <cellStyle name="Note 4 3 17" xfId="9242"/>
    <cellStyle name="Note 4 3 2" xfId="595"/>
    <cellStyle name="Note 4 3 2 10" xfId="8992"/>
    <cellStyle name="Note 4 3 2 10 2" xfId="16162"/>
    <cellStyle name="Note 4 3 2 11" xfId="9337"/>
    <cellStyle name="Note 4 3 2 2" xfId="967"/>
    <cellStyle name="Note 4 3 2 2 2" xfId="6846"/>
    <cellStyle name="Note 4 3 2 2 2 2" xfId="14116"/>
    <cellStyle name="Note 4 3 2 2 3" xfId="8430"/>
    <cellStyle name="Note 4 3 2 2 3 2" xfId="15651"/>
    <cellStyle name="Note 4 3 2 2 4" xfId="8993"/>
    <cellStyle name="Note 4 3 2 2 4 2" xfId="16163"/>
    <cellStyle name="Note 4 3 2 2 5" xfId="9598"/>
    <cellStyle name="Note 4 3 2 3" xfId="1413"/>
    <cellStyle name="Note 4 3 2 3 2" xfId="6847"/>
    <cellStyle name="Note 4 3 2 3 2 2" xfId="14117"/>
    <cellStyle name="Note 4 3 2 3 3" xfId="8431"/>
    <cellStyle name="Note 4 3 2 3 3 2" xfId="15652"/>
    <cellStyle name="Note 4 3 2 3 4" xfId="8994"/>
    <cellStyle name="Note 4 3 2 3 4 2" xfId="16164"/>
    <cellStyle name="Note 4 3 2 3 5" xfId="9795"/>
    <cellStyle name="Note 4 3 2 4" xfId="2627"/>
    <cellStyle name="Note 4 3 2 4 2" xfId="6848"/>
    <cellStyle name="Note 4 3 2 4 2 2" xfId="14118"/>
    <cellStyle name="Note 4 3 2 4 3" xfId="8432"/>
    <cellStyle name="Note 4 3 2 4 3 2" xfId="15653"/>
    <cellStyle name="Note 4 3 2 4 4" xfId="8995"/>
    <cellStyle name="Note 4 3 2 4 4 2" xfId="16165"/>
    <cellStyle name="Note 4 3 2 4 5" xfId="10320"/>
    <cellStyle name="Note 4 3 2 5" xfId="2299"/>
    <cellStyle name="Note 4 3 2 5 2" xfId="6849"/>
    <cellStyle name="Note 4 3 2 5 2 2" xfId="14119"/>
    <cellStyle name="Note 4 3 2 5 3" xfId="8433"/>
    <cellStyle name="Note 4 3 2 5 3 2" xfId="15654"/>
    <cellStyle name="Note 4 3 2 5 4" xfId="8996"/>
    <cellStyle name="Note 4 3 2 5 4 2" xfId="16166"/>
    <cellStyle name="Note 4 3 2 5 5" xfId="10019"/>
    <cellStyle name="Note 4 3 2 6" xfId="2575"/>
    <cellStyle name="Note 4 3 2 6 2" xfId="6850"/>
    <cellStyle name="Note 4 3 2 6 2 2" xfId="14120"/>
    <cellStyle name="Note 4 3 2 6 3" xfId="8434"/>
    <cellStyle name="Note 4 3 2 6 3 2" xfId="15655"/>
    <cellStyle name="Note 4 3 2 6 4" xfId="8997"/>
    <cellStyle name="Note 4 3 2 6 4 2" xfId="16167"/>
    <cellStyle name="Note 4 3 2 6 5" xfId="10270"/>
    <cellStyle name="Note 4 3 2 7" xfId="3494"/>
    <cellStyle name="Note 4 3 2 7 2" xfId="6851"/>
    <cellStyle name="Note 4 3 2 7 2 2" xfId="14121"/>
    <cellStyle name="Note 4 3 2 7 3" xfId="8435"/>
    <cellStyle name="Note 4 3 2 7 3 2" xfId="15656"/>
    <cellStyle name="Note 4 3 2 7 4" xfId="8998"/>
    <cellStyle name="Note 4 3 2 7 4 2" xfId="16168"/>
    <cellStyle name="Note 4 3 2 7 5" xfId="10872"/>
    <cellStyle name="Note 4 3 2 8" xfId="6845"/>
    <cellStyle name="Note 4 3 2 8 2" xfId="14115"/>
    <cellStyle name="Note 4 3 2 9" xfId="8429"/>
    <cellStyle name="Note 4 3 2 9 2" xfId="15650"/>
    <cellStyle name="Note 4 3 3" xfId="625"/>
    <cellStyle name="Note 4 3 3 10" xfId="8999"/>
    <cellStyle name="Note 4 3 3 10 2" xfId="16169"/>
    <cellStyle name="Note 4 3 3 11" xfId="9365"/>
    <cellStyle name="Note 4 3 3 2" xfId="998"/>
    <cellStyle name="Note 4 3 3 2 2" xfId="6853"/>
    <cellStyle name="Note 4 3 3 2 2 2" xfId="14123"/>
    <cellStyle name="Note 4 3 3 2 3" xfId="8437"/>
    <cellStyle name="Note 4 3 3 2 3 2" xfId="15658"/>
    <cellStyle name="Note 4 3 3 2 4" xfId="9000"/>
    <cellStyle name="Note 4 3 3 2 4 2" xfId="16170"/>
    <cellStyle name="Note 4 3 3 2 5" xfId="9627"/>
    <cellStyle name="Note 4 3 3 3" xfId="1443"/>
    <cellStyle name="Note 4 3 3 3 2" xfId="6854"/>
    <cellStyle name="Note 4 3 3 3 2 2" xfId="14124"/>
    <cellStyle name="Note 4 3 3 3 3" xfId="8438"/>
    <cellStyle name="Note 4 3 3 3 3 2" xfId="15659"/>
    <cellStyle name="Note 4 3 3 3 4" xfId="9001"/>
    <cellStyle name="Note 4 3 3 3 4 2" xfId="16171"/>
    <cellStyle name="Note 4 3 3 3 5" xfId="9825"/>
    <cellStyle name="Note 4 3 3 4" xfId="2659"/>
    <cellStyle name="Note 4 3 3 4 2" xfId="6855"/>
    <cellStyle name="Note 4 3 3 4 2 2" xfId="14125"/>
    <cellStyle name="Note 4 3 3 4 3" xfId="8439"/>
    <cellStyle name="Note 4 3 3 4 3 2" xfId="15660"/>
    <cellStyle name="Note 4 3 3 4 4" xfId="9002"/>
    <cellStyle name="Note 4 3 3 4 4 2" xfId="16172"/>
    <cellStyle name="Note 4 3 3 4 5" xfId="10352"/>
    <cellStyle name="Note 4 3 3 5" xfId="2324"/>
    <cellStyle name="Note 4 3 3 5 2" xfId="6856"/>
    <cellStyle name="Note 4 3 3 5 2 2" xfId="14126"/>
    <cellStyle name="Note 4 3 3 5 3" xfId="8440"/>
    <cellStyle name="Note 4 3 3 5 3 2" xfId="15661"/>
    <cellStyle name="Note 4 3 3 5 4" xfId="9003"/>
    <cellStyle name="Note 4 3 3 5 4 2" xfId="16173"/>
    <cellStyle name="Note 4 3 3 5 5" xfId="10043"/>
    <cellStyle name="Note 4 3 3 6" xfId="2787"/>
    <cellStyle name="Note 4 3 3 6 2" xfId="6857"/>
    <cellStyle name="Note 4 3 3 6 2 2" xfId="14127"/>
    <cellStyle name="Note 4 3 3 6 3" xfId="8441"/>
    <cellStyle name="Note 4 3 3 6 3 2" xfId="15662"/>
    <cellStyle name="Note 4 3 3 6 4" xfId="9004"/>
    <cellStyle name="Note 4 3 3 6 4 2" xfId="16174"/>
    <cellStyle name="Note 4 3 3 6 5" xfId="10467"/>
    <cellStyle name="Note 4 3 3 7" xfId="3526"/>
    <cellStyle name="Note 4 3 3 7 2" xfId="6858"/>
    <cellStyle name="Note 4 3 3 7 2 2" xfId="14128"/>
    <cellStyle name="Note 4 3 3 7 3" xfId="8442"/>
    <cellStyle name="Note 4 3 3 7 3 2" xfId="15663"/>
    <cellStyle name="Note 4 3 3 7 4" xfId="9005"/>
    <cellStyle name="Note 4 3 3 7 4 2" xfId="16175"/>
    <cellStyle name="Note 4 3 3 7 5" xfId="10902"/>
    <cellStyle name="Note 4 3 3 8" xfId="6852"/>
    <cellStyle name="Note 4 3 3 8 2" xfId="14122"/>
    <cellStyle name="Note 4 3 3 9" xfId="8436"/>
    <cellStyle name="Note 4 3 3 9 2" xfId="15657"/>
    <cellStyle name="Note 4 3 4" xfId="856"/>
    <cellStyle name="Note 4 3 4 2" xfId="6859"/>
    <cellStyle name="Note 4 3 4 2 2" xfId="14129"/>
    <cellStyle name="Note 4 3 4 3" xfId="8443"/>
    <cellStyle name="Note 4 3 4 3 2" xfId="15664"/>
    <cellStyle name="Note 4 3 4 4" xfId="9006"/>
    <cellStyle name="Note 4 3 4 4 2" xfId="16176"/>
    <cellStyle name="Note 4 3 4 5" xfId="9498"/>
    <cellStyle name="Note 4 3 5" xfId="1295"/>
    <cellStyle name="Note 4 3 5 2" xfId="6860"/>
    <cellStyle name="Note 4 3 5 2 2" xfId="14130"/>
    <cellStyle name="Note 4 3 5 3" xfId="8444"/>
    <cellStyle name="Note 4 3 5 3 2" xfId="15665"/>
    <cellStyle name="Note 4 3 5 4" xfId="9007"/>
    <cellStyle name="Note 4 3 5 4 2" xfId="16177"/>
    <cellStyle name="Note 4 3 5 5" xfId="9697"/>
    <cellStyle name="Note 4 3 6" xfId="2017"/>
    <cellStyle name="Note 4 3 7" xfId="2164"/>
    <cellStyle name="Note 4 3 8" xfId="2230"/>
    <cellStyle name="Note 4 3 9" xfId="2274"/>
    <cellStyle name="Note 4 4" xfId="503"/>
    <cellStyle name="Note 4 4 10" xfId="6865"/>
    <cellStyle name="Note 4 4 10 2" xfId="14135"/>
    <cellStyle name="Note 4 4 11" xfId="8447"/>
    <cellStyle name="Note 4 4 11 2" xfId="15668"/>
    <cellStyle name="Note 4 4 12" xfId="9008"/>
    <cellStyle name="Note 4 4 12 2" xfId="16178"/>
    <cellStyle name="Note 4 4 13" xfId="9258"/>
    <cellStyle name="Note 4 4 2" xfId="609"/>
    <cellStyle name="Note 4 4 2 10" xfId="9009"/>
    <cellStyle name="Note 4 4 2 10 2" xfId="16179"/>
    <cellStyle name="Note 4 4 2 11" xfId="9351"/>
    <cellStyle name="Note 4 4 2 2" xfId="982"/>
    <cellStyle name="Note 4 4 2 2 2" xfId="6867"/>
    <cellStyle name="Note 4 4 2 2 2 2" xfId="14137"/>
    <cellStyle name="Note 4 4 2 2 3" xfId="8449"/>
    <cellStyle name="Note 4 4 2 2 3 2" xfId="15670"/>
    <cellStyle name="Note 4 4 2 2 4" xfId="9010"/>
    <cellStyle name="Note 4 4 2 2 4 2" xfId="16180"/>
    <cellStyle name="Note 4 4 2 2 5" xfId="9613"/>
    <cellStyle name="Note 4 4 2 3" xfId="1429"/>
    <cellStyle name="Note 4 4 2 3 2" xfId="6868"/>
    <cellStyle name="Note 4 4 2 3 2 2" xfId="14138"/>
    <cellStyle name="Note 4 4 2 3 3" xfId="8450"/>
    <cellStyle name="Note 4 4 2 3 3 2" xfId="15671"/>
    <cellStyle name="Note 4 4 2 3 4" xfId="9011"/>
    <cellStyle name="Note 4 4 2 3 4 2" xfId="16181"/>
    <cellStyle name="Note 4 4 2 3 5" xfId="9811"/>
    <cellStyle name="Note 4 4 2 4" xfId="2643"/>
    <cellStyle name="Note 4 4 2 4 2" xfId="6869"/>
    <cellStyle name="Note 4 4 2 4 2 2" xfId="14139"/>
    <cellStyle name="Note 4 4 2 4 3" xfId="8451"/>
    <cellStyle name="Note 4 4 2 4 3 2" xfId="15672"/>
    <cellStyle name="Note 4 4 2 4 4" xfId="9012"/>
    <cellStyle name="Note 4 4 2 4 4 2" xfId="16182"/>
    <cellStyle name="Note 4 4 2 4 5" xfId="10336"/>
    <cellStyle name="Note 4 4 2 5" xfId="2507"/>
    <cellStyle name="Note 4 4 2 5 2" xfId="6870"/>
    <cellStyle name="Note 4 4 2 5 2 2" xfId="14140"/>
    <cellStyle name="Note 4 4 2 5 3" xfId="8452"/>
    <cellStyle name="Note 4 4 2 5 3 2" xfId="15673"/>
    <cellStyle name="Note 4 4 2 5 4" xfId="9013"/>
    <cellStyle name="Note 4 4 2 5 4 2" xfId="16183"/>
    <cellStyle name="Note 4 4 2 5 5" xfId="10204"/>
    <cellStyle name="Note 4 4 2 6" xfId="2801"/>
    <cellStyle name="Note 4 4 2 6 2" xfId="6871"/>
    <cellStyle name="Note 4 4 2 6 2 2" xfId="14141"/>
    <cellStyle name="Note 4 4 2 6 3" xfId="8453"/>
    <cellStyle name="Note 4 4 2 6 3 2" xfId="15674"/>
    <cellStyle name="Note 4 4 2 6 4" xfId="9014"/>
    <cellStyle name="Note 4 4 2 6 4 2" xfId="16184"/>
    <cellStyle name="Note 4 4 2 6 5" xfId="10481"/>
    <cellStyle name="Note 4 4 2 7" xfId="3510"/>
    <cellStyle name="Note 4 4 2 7 2" xfId="6872"/>
    <cellStyle name="Note 4 4 2 7 2 2" xfId="14142"/>
    <cellStyle name="Note 4 4 2 7 3" xfId="8454"/>
    <cellStyle name="Note 4 4 2 7 3 2" xfId="15675"/>
    <cellStyle name="Note 4 4 2 7 4" xfId="9015"/>
    <cellStyle name="Note 4 4 2 7 4 2" xfId="16185"/>
    <cellStyle name="Note 4 4 2 7 5" xfId="10888"/>
    <cellStyle name="Note 4 4 2 8" xfId="6866"/>
    <cellStyle name="Note 4 4 2 8 2" xfId="14136"/>
    <cellStyle name="Note 4 4 2 9" xfId="8448"/>
    <cellStyle name="Note 4 4 2 9 2" xfId="15669"/>
    <cellStyle name="Note 4 4 3" xfId="641"/>
    <cellStyle name="Note 4 4 3 10" xfId="9016"/>
    <cellStyle name="Note 4 4 3 10 2" xfId="16186"/>
    <cellStyle name="Note 4 4 3 11" xfId="9381"/>
    <cellStyle name="Note 4 4 3 2" xfId="1014"/>
    <cellStyle name="Note 4 4 3 2 2" xfId="6874"/>
    <cellStyle name="Note 4 4 3 2 2 2" xfId="14144"/>
    <cellStyle name="Note 4 4 3 2 3" xfId="8456"/>
    <cellStyle name="Note 4 4 3 2 3 2" xfId="15677"/>
    <cellStyle name="Note 4 4 3 2 4" xfId="9017"/>
    <cellStyle name="Note 4 4 3 2 4 2" xfId="16187"/>
    <cellStyle name="Note 4 4 3 2 5" xfId="9643"/>
    <cellStyle name="Note 4 4 3 3" xfId="1459"/>
    <cellStyle name="Note 4 4 3 3 2" xfId="6875"/>
    <cellStyle name="Note 4 4 3 3 2 2" xfId="14145"/>
    <cellStyle name="Note 4 4 3 3 3" xfId="8457"/>
    <cellStyle name="Note 4 4 3 3 3 2" xfId="15678"/>
    <cellStyle name="Note 4 4 3 3 4" xfId="9018"/>
    <cellStyle name="Note 4 4 3 3 4 2" xfId="16188"/>
    <cellStyle name="Note 4 4 3 3 5" xfId="9841"/>
    <cellStyle name="Note 4 4 3 4" xfId="2675"/>
    <cellStyle name="Note 4 4 3 4 2" xfId="6876"/>
    <cellStyle name="Note 4 4 3 4 2 2" xfId="14146"/>
    <cellStyle name="Note 4 4 3 4 3" xfId="8458"/>
    <cellStyle name="Note 4 4 3 4 3 2" xfId="15679"/>
    <cellStyle name="Note 4 4 3 4 4" xfId="9019"/>
    <cellStyle name="Note 4 4 3 4 4 2" xfId="16189"/>
    <cellStyle name="Note 4 4 3 4 5" xfId="10368"/>
    <cellStyle name="Note 4 4 3 5" xfId="2898"/>
    <cellStyle name="Note 4 4 3 5 2" xfId="6877"/>
    <cellStyle name="Note 4 4 3 5 2 2" xfId="14147"/>
    <cellStyle name="Note 4 4 3 5 3" xfId="8459"/>
    <cellStyle name="Note 4 4 3 5 3 2" xfId="15680"/>
    <cellStyle name="Note 4 4 3 5 4" xfId="9020"/>
    <cellStyle name="Note 4 4 3 5 4 2" xfId="16190"/>
    <cellStyle name="Note 4 4 3 5 5" xfId="10566"/>
    <cellStyle name="Note 4 4 3 6" xfId="3012"/>
    <cellStyle name="Note 4 4 3 6 2" xfId="6878"/>
    <cellStyle name="Note 4 4 3 6 2 2" xfId="14148"/>
    <cellStyle name="Note 4 4 3 6 3" xfId="8460"/>
    <cellStyle name="Note 4 4 3 6 3 2" xfId="15681"/>
    <cellStyle name="Note 4 4 3 6 4" xfId="9021"/>
    <cellStyle name="Note 4 4 3 6 4 2" xfId="16191"/>
    <cellStyle name="Note 4 4 3 6 5" xfId="10658"/>
    <cellStyle name="Note 4 4 3 7" xfId="3542"/>
    <cellStyle name="Note 4 4 3 7 2" xfId="6879"/>
    <cellStyle name="Note 4 4 3 7 2 2" xfId="14149"/>
    <cellStyle name="Note 4 4 3 7 3" xfId="8461"/>
    <cellStyle name="Note 4 4 3 7 3 2" xfId="15682"/>
    <cellStyle name="Note 4 4 3 7 4" xfId="9022"/>
    <cellStyle name="Note 4 4 3 7 4 2" xfId="16192"/>
    <cellStyle name="Note 4 4 3 7 5" xfId="10918"/>
    <cellStyle name="Note 4 4 3 8" xfId="6873"/>
    <cellStyle name="Note 4 4 3 8 2" xfId="14143"/>
    <cellStyle name="Note 4 4 3 9" xfId="8455"/>
    <cellStyle name="Note 4 4 3 9 2" xfId="15676"/>
    <cellStyle name="Note 4 4 4" xfId="881"/>
    <cellStyle name="Note 4 4 4 2" xfId="6880"/>
    <cellStyle name="Note 4 4 4 2 2" xfId="14150"/>
    <cellStyle name="Note 4 4 4 3" xfId="8462"/>
    <cellStyle name="Note 4 4 4 3 2" xfId="15683"/>
    <cellStyle name="Note 4 4 4 4" xfId="9023"/>
    <cellStyle name="Note 4 4 4 4 2" xfId="16193"/>
    <cellStyle name="Note 4 4 4 5" xfId="9517"/>
    <cellStyle name="Note 4 4 5" xfId="1322"/>
    <cellStyle name="Note 4 4 5 2" xfId="6881"/>
    <cellStyle name="Note 4 4 5 2 2" xfId="14151"/>
    <cellStyle name="Note 4 4 5 3" xfId="8463"/>
    <cellStyle name="Note 4 4 5 3 2" xfId="15684"/>
    <cellStyle name="Note 4 4 5 4" xfId="9024"/>
    <cellStyle name="Note 4 4 5 4 2" xfId="16194"/>
    <cellStyle name="Note 4 4 5 5" xfId="9713"/>
    <cellStyle name="Note 4 4 6" xfId="2532"/>
    <cellStyle name="Note 4 4 6 2" xfId="6882"/>
    <cellStyle name="Note 4 4 6 2 2" xfId="14152"/>
    <cellStyle name="Note 4 4 6 3" xfId="8464"/>
    <cellStyle name="Note 4 4 6 3 2" xfId="15685"/>
    <cellStyle name="Note 4 4 6 4" xfId="9025"/>
    <cellStyle name="Note 4 4 6 4 2" xfId="16195"/>
    <cellStyle name="Note 4 4 6 5" xfId="10227"/>
    <cellStyle name="Note 4 4 7" xfId="2485"/>
    <cellStyle name="Note 4 4 7 2" xfId="6883"/>
    <cellStyle name="Note 4 4 7 2 2" xfId="14153"/>
    <cellStyle name="Note 4 4 7 3" xfId="8465"/>
    <cellStyle name="Note 4 4 7 3 2" xfId="15686"/>
    <cellStyle name="Note 4 4 7 4" xfId="9026"/>
    <cellStyle name="Note 4 4 7 4 2" xfId="16196"/>
    <cellStyle name="Note 4 4 7 5" xfId="10183"/>
    <cellStyle name="Note 4 4 8" xfId="2779"/>
    <cellStyle name="Note 4 4 8 2" xfId="6884"/>
    <cellStyle name="Note 4 4 8 2 2" xfId="14154"/>
    <cellStyle name="Note 4 4 8 3" xfId="8466"/>
    <cellStyle name="Note 4 4 8 3 2" xfId="15687"/>
    <cellStyle name="Note 4 4 8 4" xfId="9027"/>
    <cellStyle name="Note 4 4 8 4 2" xfId="16197"/>
    <cellStyle name="Note 4 4 8 5" xfId="10460"/>
    <cellStyle name="Note 4 4 9" xfId="3406"/>
    <cellStyle name="Note 4 4 9 2" xfId="6885"/>
    <cellStyle name="Note 4 4 9 2 2" xfId="14155"/>
    <cellStyle name="Note 4 4 9 3" xfId="8467"/>
    <cellStyle name="Note 4 4 9 3 2" xfId="15688"/>
    <cellStyle name="Note 4 4 9 4" xfId="9028"/>
    <cellStyle name="Note 4 4 9 4 2" xfId="16198"/>
    <cellStyle name="Note 4 4 9 5" xfId="10790"/>
    <cellStyle name="Note 4 5" xfId="546"/>
    <cellStyle name="Note 4 5 10" xfId="9029"/>
    <cellStyle name="Note 4 5 10 2" xfId="16199"/>
    <cellStyle name="Note 4 5 11" xfId="9291"/>
    <cellStyle name="Note 4 5 2" xfId="920"/>
    <cellStyle name="Note 4 5 2 2" xfId="6887"/>
    <cellStyle name="Note 4 5 2 2 2" xfId="14157"/>
    <cellStyle name="Note 4 5 2 3" xfId="8469"/>
    <cellStyle name="Note 4 5 2 3 2" xfId="15690"/>
    <cellStyle name="Note 4 5 2 4" xfId="9030"/>
    <cellStyle name="Note 4 5 2 4 2" xfId="16200"/>
    <cellStyle name="Note 4 5 2 5" xfId="9553"/>
    <cellStyle name="Note 4 5 3" xfId="1362"/>
    <cellStyle name="Note 4 5 3 2" xfId="6888"/>
    <cellStyle name="Note 4 5 3 2 2" xfId="14158"/>
    <cellStyle name="Note 4 5 3 3" xfId="8470"/>
    <cellStyle name="Note 4 5 3 3 2" xfId="15691"/>
    <cellStyle name="Note 4 5 3 4" xfId="9031"/>
    <cellStyle name="Note 4 5 3 4 2" xfId="16201"/>
    <cellStyle name="Note 4 5 3 5" xfId="9747"/>
    <cellStyle name="Note 4 5 4" xfId="2576"/>
    <cellStyle name="Note 4 5 4 2" xfId="6889"/>
    <cellStyle name="Note 4 5 4 2 2" xfId="14159"/>
    <cellStyle name="Note 4 5 4 3" xfId="8471"/>
    <cellStyle name="Note 4 5 4 3 2" xfId="15692"/>
    <cellStyle name="Note 4 5 4 4" xfId="9032"/>
    <cellStyle name="Note 4 5 4 4 2" xfId="16202"/>
    <cellStyle name="Note 4 5 4 5" xfId="10271"/>
    <cellStyle name="Note 4 5 5" xfId="2491"/>
    <cellStyle name="Note 4 5 5 2" xfId="6890"/>
    <cellStyle name="Note 4 5 5 2 2" xfId="14160"/>
    <cellStyle name="Note 4 5 5 3" xfId="8472"/>
    <cellStyle name="Note 4 5 5 3 2" xfId="15693"/>
    <cellStyle name="Note 4 5 5 4" xfId="9033"/>
    <cellStyle name="Note 4 5 5 4 2" xfId="16203"/>
    <cellStyle name="Note 4 5 5 5" xfId="10189"/>
    <cellStyle name="Note 4 5 6" xfId="2812"/>
    <cellStyle name="Note 4 5 6 2" xfId="6891"/>
    <cellStyle name="Note 4 5 6 2 2" xfId="14161"/>
    <cellStyle name="Note 4 5 6 3" xfId="8473"/>
    <cellStyle name="Note 4 5 6 3 2" xfId="15694"/>
    <cellStyle name="Note 4 5 6 4" xfId="9034"/>
    <cellStyle name="Note 4 5 6 4 2" xfId="16204"/>
    <cellStyle name="Note 4 5 6 5" xfId="10492"/>
    <cellStyle name="Note 4 5 7" xfId="3444"/>
    <cellStyle name="Note 4 5 7 2" xfId="6892"/>
    <cellStyle name="Note 4 5 7 2 2" xfId="14162"/>
    <cellStyle name="Note 4 5 7 3" xfId="8474"/>
    <cellStyle name="Note 4 5 7 3 2" xfId="15695"/>
    <cellStyle name="Note 4 5 7 4" xfId="9035"/>
    <cellStyle name="Note 4 5 7 4 2" xfId="16205"/>
    <cellStyle name="Note 4 5 7 5" xfId="10824"/>
    <cellStyle name="Note 4 5 8" xfId="6886"/>
    <cellStyle name="Note 4 5 8 2" xfId="14156"/>
    <cellStyle name="Note 4 5 9" xfId="8468"/>
    <cellStyle name="Note 4 5 9 2" xfId="15689"/>
    <cellStyle name="Note 4 6" xfId="527"/>
    <cellStyle name="Note 4 6 10" xfId="9036"/>
    <cellStyle name="Note 4 6 10 2" xfId="16206"/>
    <cellStyle name="Note 4 6 11" xfId="9277"/>
    <cellStyle name="Note 4 6 2" xfId="903"/>
    <cellStyle name="Note 4 6 2 2" xfId="6894"/>
    <cellStyle name="Note 4 6 2 2 2" xfId="14164"/>
    <cellStyle name="Note 4 6 2 3" xfId="8476"/>
    <cellStyle name="Note 4 6 2 3 2" xfId="15697"/>
    <cellStyle name="Note 4 6 2 4" xfId="9037"/>
    <cellStyle name="Note 4 6 2 4 2" xfId="16207"/>
    <cellStyle name="Note 4 6 2 5" xfId="9538"/>
    <cellStyle name="Note 4 6 3" xfId="1344"/>
    <cellStyle name="Note 4 6 3 2" xfId="6895"/>
    <cellStyle name="Note 4 6 3 2 2" xfId="14165"/>
    <cellStyle name="Note 4 6 3 3" xfId="8477"/>
    <cellStyle name="Note 4 6 3 3 2" xfId="15698"/>
    <cellStyle name="Note 4 6 3 4" xfId="9038"/>
    <cellStyle name="Note 4 6 3 4 2" xfId="16208"/>
    <cellStyle name="Note 4 6 3 5" xfId="9733"/>
    <cellStyle name="Note 4 6 4" xfId="2557"/>
    <cellStyle name="Note 4 6 4 2" xfId="6896"/>
    <cellStyle name="Note 4 6 4 2 2" xfId="14166"/>
    <cellStyle name="Note 4 6 4 3" xfId="8478"/>
    <cellStyle name="Note 4 6 4 3 2" xfId="15699"/>
    <cellStyle name="Note 4 6 4 4" xfId="9039"/>
    <cellStyle name="Note 4 6 4 4 2" xfId="16209"/>
    <cellStyle name="Note 4 6 4 5" xfId="10252"/>
    <cellStyle name="Note 4 6 5" xfId="2379"/>
    <cellStyle name="Note 4 6 5 2" xfId="6897"/>
    <cellStyle name="Note 4 6 5 2 2" xfId="14167"/>
    <cellStyle name="Note 4 6 5 3" xfId="8479"/>
    <cellStyle name="Note 4 6 5 3 2" xfId="15700"/>
    <cellStyle name="Note 4 6 5 4" xfId="9040"/>
    <cellStyle name="Note 4 6 5 4 2" xfId="16210"/>
    <cellStyle name="Note 4 6 5 5" xfId="10096"/>
    <cellStyle name="Note 4 6 6" xfId="2758"/>
    <cellStyle name="Note 4 6 6 2" xfId="6898"/>
    <cellStyle name="Note 4 6 6 2 2" xfId="14168"/>
    <cellStyle name="Note 4 6 6 3" xfId="8480"/>
    <cellStyle name="Note 4 6 6 3 2" xfId="15701"/>
    <cellStyle name="Note 4 6 6 4" xfId="9041"/>
    <cellStyle name="Note 4 6 6 4 2" xfId="16211"/>
    <cellStyle name="Note 4 6 6 5" xfId="10440"/>
    <cellStyle name="Note 4 6 7" xfId="3429"/>
    <cellStyle name="Note 4 6 7 2" xfId="6899"/>
    <cellStyle name="Note 4 6 7 2 2" xfId="14169"/>
    <cellStyle name="Note 4 6 7 3" xfId="8481"/>
    <cellStyle name="Note 4 6 7 3 2" xfId="15702"/>
    <cellStyle name="Note 4 6 7 4" xfId="9042"/>
    <cellStyle name="Note 4 6 7 4 2" xfId="16212"/>
    <cellStyle name="Note 4 6 7 5" xfId="10810"/>
    <cellStyle name="Note 4 6 8" xfId="6893"/>
    <cellStyle name="Note 4 6 8 2" xfId="14163"/>
    <cellStyle name="Note 4 6 9" xfId="8475"/>
    <cellStyle name="Note 4 6 9 2" xfId="15696"/>
    <cellStyle name="Note 4 7" xfId="755"/>
    <cellStyle name="Note 4 7 2" xfId="6900"/>
    <cellStyle name="Note 4 7 2 2" xfId="14170"/>
    <cellStyle name="Note 4 7 3" xfId="8482"/>
    <cellStyle name="Note 4 7 3 2" xfId="15703"/>
    <cellStyle name="Note 4 7 4" xfId="9043"/>
    <cellStyle name="Note 4 7 4 2" xfId="16213"/>
    <cellStyle name="Note 4 7 5" xfId="9455"/>
    <cellStyle name="Note 4 8" xfId="846"/>
    <cellStyle name="Note 4 8 2" xfId="6901"/>
    <cellStyle name="Note 4 8 2 2" xfId="14171"/>
    <cellStyle name="Note 4 8 3" xfId="8483"/>
    <cellStyle name="Note 4 8 3 2" xfId="15704"/>
    <cellStyle name="Note 4 8 4" xfId="9044"/>
    <cellStyle name="Note 4 8 4 2" xfId="16214"/>
    <cellStyle name="Note 4 8 5" xfId="9494"/>
    <cellStyle name="Note 4 9" xfId="2015"/>
    <cellStyle name="Note 5" xfId="388"/>
    <cellStyle name="Note 5 10" xfId="2165"/>
    <cellStyle name="Note 5 10 2" xfId="6904"/>
    <cellStyle name="Note 5 10 2 2" xfId="14174"/>
    <cellStyle name="Note 5 10 3" xfId="8486"/>
    <cellStyle name="Note 5 10 3 2" xfId="15707"/>
    <cellStyle name="Note 5 10 4" xfId="9046"/>
    <cellStyle name="Note 5 10 4 2" xfId="16216"/>
    <cellStyle name="Note 5 10 5" xfId="9968"/>
    <cellStyle name="Note 5 11" xfId="2231"/>
    <cellStyle name="Note 5 11 2" xfId="6905"/>
    <cellStyle name="Note 5 11 2 2" xfId="14175"/>
    <cellStyle name="Note 5 11 3" xfId="8487"/>
    <cellStyle name="Note 5 11 3 2" xfId="15708"/>
    <cellStyle name="Note 5 11 4" xfId="9047"/>
    <cellStyle name="Note 5 11 4 2" xfId="16217"/>
    <cellStyle name="Note 5 11 5" xfId="9988"/>
    <cellStyle name="Note 5 12" xfId="2275"/>
    <cellStyle name="Note 5 12 2" xfId="6906"/>
    <cellStyle name="Note 5 12 2 2" xfId="14176"/>
    <cellStyle name="Note 5 12 3" xfId="8488"/>
    <cellStyle name="Note 5 12 3 2" xfId="15709"/>
    <cellStyle name="Note 5 12 4" xfId="9048"/>
    <cellStyle name="Note 5 12 4 2" xfId="16218"/>
    <cellStyle name="Note 5 12 5" xfId="10000"/>
    <cellStyle name="Note 5 13" xfId="2394"/>
    <cellStyle name="Note 5 13 2" xfId="6907"/>
    <cellStyle name="Note 5 13 2 2" xfId="14177"/>
    <cellStyle name="Note 5 13 3" xfId="8489"/>
    <cellStyle name="Note 5 13 3 2" xfId="15710"/>
    <cellStyle name="Note 5 13 4" xfId="9049"/>
    <cellStyle name="Note 5 13 4 2" xfId="16219"/>
    <cellStyle name="Note 5 13 5" xfId="10109"/>
    <cellStyle name="Note 5 14" xfId="2737"/>
    <cellStyle name="Note 5 14 2" xfId="6908"/>
    <cellStyle name="Note 5 14 2 2" xfId="14178"/>
    <cellStyle name="Note 5 14 3" xfId="8490"/>
    <cellStyle name="Note 5 14 3 2" xfId="15711"/>
    <cellStyle name="Note 5 14 4" xfId="9050"/>
    <cellStyle name="Note 5 14 4 2" xfId="16220"/>
    <cellStyle name="Note 5 14 5" xfId="10422"/>
    <cellStyle name="Note 5 15" xfId="2954"/>
    <cellStyle name="Note 5 15 2" xfId="6909"/>
    <cellStyle name="Note 5 15 2 2" xfId="14179"/>
    <cellStyle name="Note 5 15 3" xfId="8491"/>
    <cellStyle name="Note 5 15 3 2" xfId="15712"/>
    <cellStyle name="Note 5 15 4" xfId="9051"/>
    <cellStyle name="Note 5 15 4 2" xfId="16221"/>
    <cellStyle name="Note 5 15 5" xfId="10614"/>
    <cellStyle name="Note 5 16" xfId="3335"/>
    <cellStyle name="Note 5 16 2" xfId="6910"/>
    <cellStyle name="Note 5 16 2 2" xfId="14180"/>
    <cellStyle name="Note 5 16 3" xfId="8492"/>
    <cellStyle name="Note 5 16 3 2" xfId="15713"/>
    <cellStyle name="Note 5 16 4" xfId="9052"/>
    <cellStyle name="Note 5 16 4 2" xfId="16222"/>
    <cellStyle name="Note 5 16 5" xfId="10744"/>
    <cellStyle name="Note 5 17" xfId="6903"/>
    <cellStyle name="Note 5 17 2" xfId="14173"/>
    <cellStyle name="Note 5 18" xfId="8485"/>
    <cellStyle name="Note 5 18 2" xfId="15706"/>
    <cellStyle name="Note 5 19" xfId="9045"/>
    <cellStyle name="Note 5 19 2" xfId="16215"/>
    <cellStyle name="Note 5 2" xfId="418"/>
    <cellStyle name="Note 5 2 10" xfId="2436"/>
    <cellStyle name="Note 5 2 10 2" xfId="6912"/>
    <cellStyle name="Note 5 2 10 2 2" xfId="14182"/>
    <cellStyle name="Note 5 2 10 3" xfId="8494"/>
    <cellStyle name="Note 5 2 10 3 2" xfId="15715"/>
    <cellStyle name="Note 5 2 10 4" xfId="9054"/>
    <cellStyle name="Note 5 2 10 4 2" xfId="16224"/>
    <cellStyle name="Note 5 2 10 5" xfId="10143"/>
    <cellStyle name="Note 5 2 11" xfId="2730"/>
    <cellStyle name="Note 5 2 11 2" xfId="6913"/>
    <cellStyle name="Note 5 2 11 2 2" xfId="14183"/>
    <cellStyle name="Note 5 2 11 3" xfId="8495"/>
    <cellStyle name="Note 5 2 11 3 2" xfId="15716"/>
    <cellStyle name="Note 5 2 11 4" xfId="9055"/>
    <cellStyle name="Note 5 2 11 4 2" xfId="16225"/>
    <cellStyle name="Note 5 2 11 5" xfId="10417"/>
    <cellStyle name="Note 5 2 12" xfId="2950"/>
    <cellStyle name="Note 5 2 12 2" xfId="6914"/>
    <cellStyle name="Note 5 2 12 2 2" xfId="14184"/>
    <cellStyle name="Note 5 2 12 3" xfId="8496"/>
    <cellStyle name="Note 5 2 12 3 2" xfId="15717"/>
    <cellStyle name="Note 5 2 12 4" xfId="9056"/>
    <cellStyle name="Note 5 2 12 4 2" xfId="16226"/>
    <cellStyle name="Note 5 2 12 5" xfId="10612"/>
    <cellStyle name="Note 5 2 13" xfId="3367"/>
    <cellStyle name="Note 5 2 13 2" xfId="6915"/>
    <cellStyle name="Note 5 2 13 2 2" xfId="14185"/>
    <cellStyle name="Note 5 2 13 3" xfId="8497"/>
    <cellStyle name="Note 5 2 13 3 2" xfId="15718"/>
    <cellStyle name="Note 5 2 13 4" xfId="9057"/>
    <cellStyle name="Note 5 2 13 4 2" xfId="16227"/>
    <cellStyle name="Note 5 2 13 5" xfId="10760"/>
    <cellStyle name="Note 5 2 14" xfId="6911"/>
    <cellStyle name="Note 5 2 14 2" xfId="14181"/>
    <cellStyle name="Note 5 2 15" xfId="8493"/>
    <cellStyle name="Note 5 2 15 2" xfId="15714"/>
    <cellStyle name="Note 5 2 16" xfId="9053"/>
    <cellStyle name="Note 5 2 16 2" xfId="16223"/>
    <cellStyle name="Note 5 2 17" xfId="9228"/>
    <cellStyle name="Note 5 2 2" xfId="570"/>
    <cellStyle name="Note 5 2 2 10" xfId="9058"/>
    <cellStyle name="Note 5 2 2 10 2" xfId="16228"/>
    <cellStyle name="Note 5 2 2 11" xfId="9312"/>
    <cellStyle name="Note 5 2 2 2" xfId="943"/>
    <cellStyle name="Note 5 2 2 2 2" xfId="6917"/>
    <cellStyle name="Note 5 2 2 2 2 2" xfId="14187"/>
    <cellStyle name="Note 5 2 2 2 3" xfId="8499"/>
    <cellStyle name="Note 5 2 2 2 3 2" xfId="15720"/>
    <cellStyle name="Note 5 2 2 2 4" xfId="9059"/>
    <cellStyle name="Note 5 2 2 2 4 2" xfId="16229"/>
    <cellStyle name="Note 5 2 2 2 5" xfId="9574"/>
    <cellStyle name="Note 5 2 2 3" xfId="1387"/>
    <cellStyle name="Note 5 2 2 3 2" xfId="6918"/>
    <cellStyle name="Note 5 2 2 3 2 2" xfId="14188"/>
    <cellStyle name="Note 5 2 2 3 3" xfId="8500"/>
    <cellStyle name="Note 5 2 2 3 3 2" xfId="15721"/>
    <cellStyle name="Note 5 2 2 3 4" xfId="9060"/>
    <cellStyle name="Note 5 2 2 3 4 2" xfId="16230"/>
    <cellStyle name="Note 5 2 2 3 5" xfId="9769"/>
    <cellStyle name="Note 5 2 2 4" xfId="2601"/>
    <cellStyle name="Note 5 2 2 4 2" xfId="6919"/>
    <cellStyle name="Note 5 2 2 4 2 2" xfId="14189"/>
    <cellStyle name="Note 5 2 2 4 3" xfId="8501"/>
    <cellStyle name="Note 5 2 2 4 3 2" xfId="15722"/>
    <cellStyle name="Note 5 2 2 4 4" xfId="9061"/>
    <cellStyle name="Note 5 2 2 4 4 2" xfId="16231"/>
    <cellStyle name="Note 5 2 2 4 5" xfId="10294"/>
    <cellStyle name="Note 5 2 2 5" xfId="2358"/>
    <cellStyle name="Note 5 2 2 5 2" xfId="6920"/>
    <cellStyle name="Note 5 2 2 5 2 2" xfId="14190"/>
    <cellStyle name="Note 5 2 2 5 3" xfId="8502"/>
    <cellStyle name="Note 5 2 2 5 3 2" xfId="15723"/>
    <cellStyle name="Note 5 2 2 5 4" xfId="9062"/>
    <cellStyle name="Note 5 2 2 5 4 2" xfId="16232"/>
    <cellStyle name="Note 5 2 2 5 5" xfId="10077"/>
    <cellStyle name="Note 5 2 2 6" xfId="2753"/>
    <cellStyle name="Note 5 2 2 6 2" xfId="6921"/>
    <cellStyle name="Note 5 2 2 6 2 2" xfId="14191"/>
    <cellStyle name="Note 5 2 2 6 3" xfId="8503"/>
    <cellStyle name="Note 5 2 2 6 3 2" xfId="15724"/>
    <cellStyle name="Note 5 2 2 6 4" xfId="9063"/>
    <cellStyle name="Note 5 2 2 6 4 2" xfId="16233"/>
    <cellStyle name="Note 5 2 2 6 5" xfId="10436"/>
    <cellStyle name="Note 5 2 2 7" xfId="3468"/>
    <cellStyle name="Note 5 2 2 7 2" xfId="6922"/>
    <cellStyle name="Note 5 2 2 7 2 2" xfId="14192"/>
    <cellStyle name="Note 5 2 2 7 3" xfId="8504"/>
    <cellStyle name="Note 5 2 2 7 3 2" xfId="15725"/>
    <cellStyle name="Note 5 2 2 7 4" xfId="9064"/>
    <cellStyle name="Note 5 2 2 7 4 2" xfId="16234"/>
    <cellStyle name="Note 5 2 2 7 5" xfId="10846"/>
    <cellStyle name="Note 5 2 2 8" xfId="6916"/>
    <cellStyle name="Note 5 2 2 8 2" xfId="14186"/>
    <cellStyle name="Note 5 2 2 9" xfId="8498"/>
    <cellStyle name="Note 5 2 2 9 2" xfId="15719"/>
    <cellStyle name="Note 5 2 3" xfId="594"/>
    <cellStyle name="Note 5 2 3 10" xfId="9065"/>
    <cellStyle name="Note 5 2 3 10 2" xfId="16235"/>
    <cellStyle name="Note 5 2 3 11" xfId="9336"/>
    <cellStyle name="Note 5 2 3 2" xfId="966"/>
    <cellStyle name="Note 5 2 3 2 2" xfId="6924"/>
    <cellStyle name="Note 5 2 3 2 2 2" xfId="14194"/>
    <cellStyle name="Note 5 2 3 2 3" xfId="8506"/>
    <cellStyle name="Note 5 2 3 2 3 2" xfId="15727"/>
    <cellStyle name="Note 5 2 3 2 4" xfId="9066"/>
    <cellStyle name="Note 5 2 3 2 4 2" xfId="16236"/>
    <cellStyle name="Note 5 2 3 2 5" xfId="9597"/>
    <cellStyle name="Note 5 2 3 3" xfId="1412"/>
    <cellStyle name="Note 5 2 3 3 2" xfId="6925"/>
    <cellStyle name="Note 5 2 3 3 2 2" xfId="14195"/>
    <cellStyle name="Note 5 2 3 3 3" xfId="8507"/>
    <cellStyle name="Note 5 2 3 3 3 2" xfId="15728"/>
    <cellStyle name="Note 5 2 3 3 4" xfId="9067"/>
    <cellStyle name="Note 5 2 3 3 4 2" xfId="16237"/>
    <cellStyle name="Note 5 2 3 3 5" xfId="9794"/>
    <cellStyle name="Note 5 2 3 4" xfId="2626"/>
    <cellStyle name="Note 5 2 3 4 2" xfId="6926"/>
    <cellStyle name="Note 5 2 3 4 2 2" xfId="14196"/>
    <cellStyle name="Note 5 2 3 4 3" xfId="8508"/>
    <cellStyle name="Note 5 2 3 4 3 2" xfId="15729"/>
    <cellStyle name="Note 5 2 3 4 4" xfId="9068"/>
    <cellStyle name="Note 5 2 3 4 4 2" xfId="16238"/>
    <cellStyle name="Note 5 2 3 4 5" xfId="10319"/>
    <cellStyle name="Note 5 2 3 5" xfId="2345"/>
    <cellStyle name="Note 5 2 3 5 2" xfId="6927"/>
    <cellStyle name="Note 5 2 3 5 2 2" xfId="14197"/>
    <cellStyle name="Note 5 2 3 5 3" xfId="8509"/>
    <cellStyle name="Note 5 2 3 5 3 2" xfId="15730"/>
    <cellStyle name="Note 5 2 3 5 4" xfId="9069"/>
    <cellStyle name="Note 5 2 3 5 4 2" xfId="16239"/>
    <cellStyle name="Note 5 2 3 5 5" xfId="10064"/>
    <cellStyle name="Note 5 2 3 6" xfId="2736"/>
    <cellStyle name="Note 5 2 3 6 2" xfId="6928"/>
    <cellStyle name="Note 5 2 3 6 2 2" xfId="14198"/>
    <cellStyle name="Note 5 2 3 6 3" xfId="8510"/>
    <cellStyle name="Note 5 2 3 6 3 2" xfId="15731"/>
    <cellStyle name="Note 5 2 3 6 4" xfId="9070"/>
    <cellStyle name="Note 5 2 3 6 4 2" xfId="16240"/>
    <cellStyle name="Note 5 2 3 6 5" xfId="10421"/>
    <cellStyle name="Note 5 2 3 7" xfId="3493"/>
    <cellStyle name="Note 5 2 3 7 2" xfId="6929"/>
    <cellStyle name="Note 5 2 3 7 2 2" xfId="14199"/>
    <cellStyle name="Note 5 2 3 7 3" xfId="8511"/>
    <cellStyle name="Note 5 2 3 7 3 2" xfId="15732"/>
    <cellStyle name="Note 5 2 3 7 4" xfId="9071"/>
    <cellStyle name="Note 5 2 3 7 4 2" xfId="16241"/>
    <cellStyle name="Note 5 2 3 7 5" xfId="10871"/>
    <cellStyle name="Note 5 2 3 8" xfId="6923"/>
    <cellStyle name="Note 5 2 3 8 2" xfId="14193"/>
    <cellStyle name="Note 5 2 3 9" xfId="8505"/>
    <cellStyle name="Note 5 2 3 9 2" xfId="15726"/>
    <cellStyle name="Note 5 2 4" xfId="797"/>
    <cellStyle name="Note 5 2 4 2" xfId="6930"/>
    <cellStyle name="Note 5 2 4 2 2" xfId="14200"/>
    <cellStyle name="Note 5 2 4 3" xfId="8512"/>
    <cellStyle name="Note 5 2 4 3 2" xfId="15733"/>
    <cellStyle name="Note 5 2 4 4" xfId="9072"/>
    <cellStyle name="Note 5 2 4 4 2" xfId="16242"/>
    <cellStyle name="Note 5 2 4 5" xfId="9472"/>
    <cellStyle name="Note 5 2 5" xfId="725"/>
    <cellStyle name="Note 5 2 5 2" xfId="6931"/>
    <cellStyle name="Note 5 2 5 2 2" xfId="14201"/>
    <cellStyle name="Note 5 2 5 3" xfId="8513"/>
    <cellStyle name="Note 5 2 5 3 2" xfId="15734"/>
    <cellStyle name="Note 5 2 5 4" xfId="9073"/>
    <cellStyle name="Note 5 2 5 4 2" xfId="16243"/>
    <cellStyle name="Note 5 2 5 5" xfId="9445"/>
    <cellStyle name="Note 5 2 6" xfId="2019"/>
    <cellStyle name="Note 5 2 6 2" xfId="6932"/>
    <cellStyle name="Note 5 2 6 2 2" xfId="14202"/>
    <cellStyle name="Note 5 2 6 3" xfId="8514"/>
    <cellStyle name="Note 5 2 6 3 2" xfId="15735"/>
    <cellStyle name="Note 5 2 6 4" xfId="9074"/>
    <cellStyle name="Note 5 2 6 4 2" xfId="16244"/>
    <cellStyle name="Note 5 2 6 5" xfId="9943"/>
    <cellStyle name="Note 5 2 7" xfId="2166"/>
    <cellStyle name="Note 5 2 7 2" xfId="6933"/>
    <cellStyle name="Note 5 2 7 2 2" xfId="14203"/>
    <cellStyle name="Note 5 2 7 3" xfId="8515"/>
    <cellStyle name="Note 5 2 7 3 2" xfId="15736"/>
    <cellStyle name="Note 5 2 7 4" xfId="9075"/>
    <cellStyle name="Note 5 2 7 4 2" xfId="16245"/>
    <cellStyle name="Note 5 2 7 5" xfId="9969"/>
    <cellStyle name="Note 5 2 8" xfId="2232"/>
    <cellStyle name="Note 5 2 8 2" xfId="6934"/>
    <cellStyle name="Note 5 2 8 2 2" xfId="14204"/>
    <cellStyle name="Note 5 2 8 3" xfId="8516"/>
    <cellStyle name="Note 5 2 8 3 2" xfId="15737"/>
    <cellStyle name="Note 5 2 8 4" xfId="9076"/>
    <cellStyle name="Note 5 2 8 4 2" xfId="16246"/>
    <cellStyle name="Note 5 2 8 5" xfId="9989"/>
    <cellStyle name="Note 5 2 9" xfId="2276"/>
    <cellStyle name="Note 5 2 9 2" xfId="6935"/>
    <cellStyle name="Note 5 2 9 2 2" xfId="14205"/>
    <cellStyle name="Note 5 2 9 3" xfId="8517"/>
    <cellStyle name="Note 5 2 9 3 2" xfId="15738"/>
    <cellStyle name="Note 5 2 9 4" xfId="9077"/>
    <cellStyle name="Note 5 2 9 4 2" xfId="16247"/>
    <cellStyle name="Note 5 2 9 5" xfId="10001"/>
    <cellStyle name="Note 5 20" xfId="9213"/>
    <cellStyle name="Note 5 3" xfId="476"/>
    <cellStyle name="Note 5 3 10" xfId="2505"/>
    <cellStyle name="Note 5 3 10 2" xfId="6937"/>
    <cellStyle name="Note 5 3 10 2 2" xfId="14207"/>
    <cellStyle name="Note 5 3 10 3" xfId="8519"/>
    <cellStyle name="Note 5 3 10 3 2" xfId="15740"/>
    <cellStyle name="Note 5 3 10 4" xfId="9079"/>
    <cellStyle name="Note 5 3 10 4 2" xfId="16249"/>
    <cellStyle name="Note 5 3 10 5" xfId="10202"/>
    <cellStyle name="Note 5 3 11" xfId="2820"/>
    <cellStyle name="Note 5 3 11 2" xfId="6938"/>
    <cellStyle name="Note 5 3 11 2 2" xfId="14208"/>
    <cellStyle name="Note 5 3 11 3" xfId="8520"/>
    <cellStyle name="Note 5 3 11 3 2" xfId="15741"/>
    <cellStyle name="Note 5 3 11 4" xfId="9080"/>
    <cellStyle name="Note 5 3 11 4 2" xfId="16250"/>
    <cellStyle name="Note 5 3 11 5" xfId="10498"/>
    <cellStyle name="Note 5 3 12" xfId="2978"/>
    <cellStyle name="Note 5 3 12 2" xfId="6939"/>
    <cellStyle name="Note 5 3 12 2 2" xfId="14209"/>
    <cellStyle name="Note 5 3 12 3" xfId="8521"/>
    <cellStyle name="Note 5 3 12 3 2" xfId="15742"/>
    <cellStyle name="Note 5 3 12 4" xfId="9081"/>
    <cellStyle name="Note 5 3 12 4 2" xfId="16251"/>
    <cellStyle name="Note 5 3 12 5" xfId="10633"/>
    <cellStyle name="Note 5 3 13" xfId="3389"/>
    <cellStyle name="Note 5 3 13 2" xfId="6940"/>
    <cellStyle name="Note 5 3 13 2 2" xfId="14210"/>
    <cellStyle name="Note 5 3 13 3" xfId="8522"/>
    <cellStyle name="Note 5 3 13 3 2" xfId="15743"/>
    <cellStyle name="Note 5 3 13 4" xfId="9082"/>
    <cellStyle name="Note 5 3 13 4 2" xfId="16252"/>
    <cellStyle name="Note 5 3 13 5" xfId="10775"/>
    <cellStyle name="Note 5 3 14" xfId="6936"/>
    <cellStyle name="Note 5 3 14 2" xfId="14206"/>
    <cellStyle name="Note 5 3 15" xfId="8518"/>
    <cellStyle name="Note 5 3 15 2" xfId="15739"/>
    <cellStyle name="Note 5 3 16" xfId="9078"/>
    <cellStyle name="Note 5 3 16 2" xfId="16248"/>
    <cellStyle name="Note 5 3 17" xfId="9243"/>
    <cellStyle name="Note 5 3 2" xfId="596"/>
    <cellStyle name="Note 5 3 2 10" xfId="9083"/>
    <cellStyle name="Note 5 3 2 10 2" xfId="16253"/>
    <cellStyle name="Note 5 3 2 11" xfId="9338"/>
    <cellStyle name="Note 5 3 2 2" xfId="968"/>
    <cellStyle name="Note 5 3 2 2 2" xfId="6942"/>
    <cellStyle name="Note 5 3 2 2 2 2" xfId="14212"/>
    <cellStyle name="Note 5 3 2 2 3" xfId="8524"/>
    <cellStyle name="Note 5 3 2 2 3 2" xfId="15745"/>
    <cellStyle name="Note 5 3 2 2 4" xfId="9084"/>
    <cellStyle name="Note 5 3 2 2 4 2" xfId="16254"/>
    <cellStyle name="Note 5 3 2 2 5" xfId="9599"/>
    <cellStyle name="Note 5 3 2 3" xfId="1414"/>
    <cellStyle name="Note 5 3 2 3 2" xfId="6943"/>
    <cellStyle name="Note 5 3 2 3 2 2" xfId="14213"/>
    <cellStyle name="Note 5 3 2 3 3" xfId="8525"/>
    <cellStyle name="Note 5 3 2 3 3 2" xfId="15746"/>
    <cellStyle name="Note 5 3 2 3 4" xfId="9085"/>
    <cellStyle name="Note 5 3 2 3 4 2" xfId="16255"/>
    <cellStyle name="Note 5 3 2 3 5" xfId="9796"/>
    <cellStyle name="Note 5 3 2 4" xfId="2628"/>
    <cellStyle name="Note 5 3 2 4 2" xfId="6944"/>
    <cellStyle name="Note 5 3 2 4 2 2" xfId="14214"/>
    <cellStyle name="Note 5 3 2 4 3" xfId="8526"/>
    <cellStyle name="Note 5 3 2 4 3 2" xfId="15747"/>
    <cellStyle name="Note 5 3 2 4 4" xfId="9086"/>
    <cellStyle name="Note 5 3 2 4 4 2" xfId="16256"/>
    <cellStyle name="Note 5 3 2 4 5" xfId="10321"/>
    <cellStyle name="Note 5 3 2 5" xfId="2462"/>
    <cellStyle name="Note 5 3 2 5 2" xfId="6945"/>
    <cellStyle name="Note 5 3 2 5 2 2" xfId="14215"/>
    <cellStyle name="Note 5 3 2 5 3" xfId="8527"/>
    <cellStyle name="Note 5 3 2 5 3 2" xfId="15748"/>
    <cellStyle name="Note 5 3 2 5 4" xfId="9087"/>
    <cellStyle name="Note 5 3 2 5 4 2" xfId="16257"/>
    <cellStyle name="Note 5 3 2 5 5" xfId="10161"/>
    <cellStyle name="Note 5 3 2 6" xfId="2454"/>
    <cellStyle name="Note 5 3 2 6 2" xfId="6946"/>
    <cellStyle name="Note 5 3 2 6 2 2" xfId="14216"/>
    <cellStyle name="Note 5 3 2 6 3" xfId="8528"/>
    <cellStyle name="Note 5 3 2 6 3 2" xfId="15749"/>
    <cellStyle name="Note 5 3 2 6 4" xfId="9088"/>
    <cellStyle name="Note 5 3 2 6 4 2" xfId="16258"/>
    <cellStyle name="Note 5 3 2 6 5" xfId="10154"/>
    <cellStyle name="Note 5 3 2 7" xfId="3495"/>
    <cellStyle name="Note 5 3 2 7 2" xfId="6947"/>
    <cellStyle name="Note 5 3 2 7 2 2" xfId="14217"/>
    <cellStyle name="Note 5 3 2 7 3" xfId="8529"/>
    <cellStyle name="Note 5 3 2 7 3 2" xfId="15750"/>
    <cellStyle name="Note 5 3 2 7 4" xfId="9089"/>
    <cellStyle name="Note 5 3 2 7 4 2" xfId="16259"/>
    <cellStyle name="Note 5 3 2 7 5" xfId="10873"/>
    <cellStyle name="Note 5 3 2 8" xfId="6941"/>
    <cellStyle name="Note 5 3 2 8 2" xfId="14211"/>
    <cellStyle name="Note 5 3 2 9" xfId="8523"/>
    <cellStyle name="Note 5 3 2 9 2" xfId="15744"/>
    <cellStyle name="Note 5 3 3" xfId="626"/>
    <cellStyle name="Note 5 3 3 10" xfId="9090"/>
    <cellStyle name="Note 5 3 3 10 2" xfId="16260"/>
    <cellStyle name="Note 5 3 3 11" xfId="9366"/>
    <cellStyle name="Note 5 3 3 2" xfId="999"/>
    <cellStyle name="Note 5 3 3 2 2" xfId="6949"/>
    <cellStyle name="Note 5 3 3 2 2 2" xfId="14219"/>
    <cellStyle name="Note 5 3 3 2 3" xfId="8531"/>
    <cellStyle name="Note 5 3 3 2 3 2" xfId="15752"/>
    <cellStyle name="Note 5 3 3 2 4" xfId="9091"/>
    <cellStyle name="Note 5 3 3 2 4 2" xfId="16261"/>
    <cellStyle name="Note 5 3 3 2 5" xfId="9628"/>
    <cellStyle name="Note 5 3 3 3" xfId="1444"/>
    <cellStyle name="Note 5 3 3 3 2" xfId="6950"/>
    <cellStyle name="Note 5 3 3 3 2 2" xfId="14220"/>
    <cellStyle name="Note 5 3 3 3 3" xfId="8532"/>
    <cellStyle name="Note 5 3 3 3 3 2" xfId="15753"/>
    <cellStyle name="Note 5 3 3 3 4" xfId="9092"/>
    <cellStyle name="Note 5 3 3 3 4 2" xfId="16262"/>
    <cellStyle name="Note 5 3 3 3 5" xfId="9826"/>
    <cellStyle name="Note 5 3 3 4" xfId="2660"/>
    <cellStyle name="Note 5 3 3 4 2" xfId="6951"/>
    <cellStyle name="Note 5 3 3 4 2 2" xfId="14221"/>
    <cellStyle name="Note 5 3 3 4 3" xfId="8533"/>
    <cellStyle name="Note 5 3 3 4 3 2" xfId="15754"/>
    <cellStyle name="Note 5 3 3 4 4" xfId="9093"/>
    <cellStyle name="Note 5 3 3 4 4 2" xfId="16263"/>
    <cellStyle name="Note 5 3 3 4 5" xfId="10353"/>
    <cellStyle name="Note 5 3 3 5" xfId="2323"/>
    <cellStyle name="Note 5 3 3 5 2" xfId="6952"/>
    <cellStyle name="Note 5 3 3 5 2 2" xfId="14222"/>
    <cellStyle name="Note 5 3 3 5 3" xfId="8534"/>
    <cellStyle name="Note 5 3 3 5 3 2" xfId="15755"/>
    <cellStyle name="Note 5 3 3 5 4" xfId="9094"/>
    <cellStyle name="Note 5 3 3 5 4 2" xfId="16264"/>
    <cellStyle name="Note 5 3 3 5 5" xfId="10042"/>
    <cellStyle name="Note 5 3 3 6" xfId="2433"/>
    <cellStyle name="Note 5 3 3 6 2" xfId="6953"/>
    <cellStyle name="Note 5 3 3 6 2 2" xfId="14223"/>
    <cellStyle name="Note 5 3 3 6 3" xfId="8535"/>
    <cellStyle name="Note 5 3 3 6 3 2" xfId="15756"/>
    <cellStyle name="Note 5 3 3 6 4" xfId="9095"/>
    <cellStyle name="Note 5 3 3 6 4 2" xfId="16265"/>
    <cellStyle name="Note 5 3 3 6 5" xfId="10140"/>
    <cellStyle name="Note 5 3 3 7" xfId="3527"/>
    <cellStyle name="Note 5 3 3 7 2" xfId="6954"/>
    <cellStyle name="Note 5 3 3 7 2 2" xfId="14224"/>
    <cellStyle name="Note 5 3 3 7 3" xfId="8536"/>
    <cellStyle name="Note 5 3 3 7 3 2" xfId="15757"/>
    <cellStyle name="Note 5 3 3 7 4" xfId="9096"/>
    <cellStyle name="Note 5 3 3 7 4 2" xfId="16266"/>
    <cellStyle name="Note 5 3 3 7 5" xfId="10903"/>
    <cellStyle name="Note 5 3 3 8" xfId="6948"/>
    <cellStyle name="Note 5 3 3 8 2" xfId="14218"/>
    <cellStyle name="Note 5 3 3 9" xfId="8530"/>
    <cellStyle name="Note 5 3 3 9 2" xfId="15751"/>
    <cellStyle name="Note 5 3 4" xfId="857"/>
    <cellStyle name="Note 5 3 4 2" xfId="6955"/>
    <cellStyle name="Note 5 3 4 2 2" xfId="14225"/>
    <cellStyle name="Note 5 3 4 3" xfId="8537"/>
    <cellStyle name="Note 5 3 4 3 2" xfId="15758"/>
    <cellStyle name="Note 5 3 4 4" xfId="9097"/>
    <cellStyle name="Note 5 3 4 4 2" xfId="16267"/>
    <cellStyle name="Note 5 3 4 5" xfId="9499"/>
    <cellStyle name="Note 5 3 5" xfId="1296"/>
    <cellStyle name="Note 5 3 5 2" xfId="6956"/>
    <cellStyle name="Note 5 3 5 2 2" xfId="14226"/>
    <cellStyle name="Note 5 3 5 3" xfId="8538"/>
    <cellStyle name="Note 5 3 5 3 2" xfId="15759"/>
    <cellStyle name="Note 5 3 5 4" xfId="9098"/>
    <cellStyle name="Note 5 3 5 4 2" xfId="16268"/>
    <cellStyle name="Note 5 3 5 5" xfId="9698"/>
    <cellStyle name="Note 5 3 6" xfId="2020"/>
    <cellStyle name="Note 5 3 7" xfId="2167"/>
    <cellStyle name="Note 5 3 8" xfId="2233"/>
    <cellStyle name="Note 5 3 9" xfId="2277"/>
    <cellStyle name="Note 5 4" xfId="504"/>
    <cellStyle name="Note 5 4 10" xfId="6961"/>
    <cellStyle name="Note 5 4 10 2" xfId="14231"/>
    <cellStyle name="Note 5 4 11" xfId="8543"/>
    <cellStyle name="Note 5 4 11 2" xfId="15764"/>
    <cellStyle name="Note 5 4 12" xfId="9099"/>
    <cellStyle name="Note 5 4 12 2" xfId="16269"/>
    <cellStyle name="Note 5 4 13" xfId="9259"/>
    <cellStyle name="Note 5 4 2" xfId="610"/>
    <cellStyle name="Note 5 4 2 10" xfId="9100"/>
    <cellStyle name="Note 5 4 2 10 2" xfId="16270"/>
    <cellStyle name="Note 5 4 2 11" xfId="9352"/>
    <cellStyle name="Note 5 4 2 2" xfId="983"/>
    <cellStyle name="Note 5 4 2 2 2" xfId="6963"/>
    <cellStyle name="Note 5 4 2 2 2 2" xfId="14233"/>
    <cellStyle name="Note 5 4 2 2 3" xfId="8545"/>
    <cellStyle name="Note 5 4 2 2 3 2" xfId="15766"/>
    <cellStyle name="Note 5 4 2 2 4" xfId="9101"/>
    <cellStyle name="Note 5 4 2 2 4 2" xfId="16271"/>
    <cellStyle name="Note 5 4 2 2 5" xfId="9614"/>
    <cellStyle name="Note 5 4 2 3" xfId="1430"/>
    <cellStyle name="Note 5 4 2 3 2" xfId="6964"/>
    <cellStyle name="Note 5 4 2 3 2 2" xfId="14234"/>
    <cellStyle name="Note 5 4 2 3 3" xfId="8546"/>
    <cellStyle name="Note 5 4 2 3 3 2" xfId="15767"/>
    <cellStyle name="Note 5 4 2 3 4" xfId="9102"/>
    <cellStyle name="Note 5 4 2 3 4 2" xfId="16272"/>
    <cellStyle name="Note 5 4 2 3 5" xfId="9812"/>
    <cellStyle name="Note 5 4 2 4" xfId="2644"/>
    <cellStyle name="Note 5 4 2 4 2" xfId="6965"/>
    <cellStyle name="Note 5 4 2 4 2 2" xfId="14235"/>
    <cellStyle name="Note 5 4 2 4 3" xfId="8547"/>
    <cellStyle name="Note 5 4 2 4 3 2" xfId="15768"/>
    <cellStyle name="Note 5 4 2 4 4" xfId="9103"/>
    <cellStyle name="Note 5 4 2 4 4 2" xfId="16273"/>
    <cellStyle name="Note 5 4 2 4 5" xfId="10337"/>
    <cellStyle name="Note 5 4 2 5" xfId="2334"/>
    <cellStyle name="Note 5 4 2 5 2" xfId="6966"/>
    <cellStyle name="Note 5 4 2 5 2 2" xfId="14236"/>
    <cellStyle name="Note 5 4 2 5 3" xfId="8548"/>
    <cellStyle name="Note 5 4 2 5 3 2" xfId="15769"/>
    <cellStyle name="Note 5 4 2 5 4" xfId="9104"/>
    <cellStyle name="Note 5 4 2 5 4 2" xfId="16274"/>
    <cellStyle name="Note 5 4 2 5 5" xfId="10053"/>
    <cellStyle name="Note 5 4 2 6" xfId="2447"/>
    <cellStyle name="Note 5 4 2 6 2" xfId="6967"/>
    <cellStyle name="Note 5 4 2 6 2 2" xfId="14237"/>
    <cellStyle name="Note 5 4 2 6 3" xfId="8549"/>
    <cellStyle name="Note 5 4 2 6 3 2" xfId="15770"/>
    <cellStyle name="Note 5 4 2 6 4" xfId="9105"/>
    <cellStyle name="Note 5 4 2 6 4 2" xfId="16275"/>
    <cellStyle name="Note 5 4 2 6 5" xfId="10152"/>
    <cellStyle name="Note 5 4 2 7" xfId="3511"/>
    <cellStyle name="Note 5 4 2 7 2" xfId="6968"/>
    <cellStyle name="Note 5 4 2 7 2 2" xfId="14238"/>
    <cellStyle name="Note 5 4 2 7 3" xfId="8550"/>
    <cellStyle name="Note 5 4 2 7 3 2" xfId="15771"/>
    <cellStyle name="Note 5 4 2 7 4" xfId="9106"/>
    <cellStyle name="Note 5 4 2 7 4 2" xfId="16276"/>
    <cellStyle name="Note 5 4 2 7 5" xfId="10889"/>
    <cellStyle name="Note 5 4 2 8" xfId="6962"/>
    <cellStyle name="Note 5 4 2 8 2" xfId="14232"/>
    <cellStyle name="Note 5 4 2 9" xfId="8544"/>
    <cellStyle name="Note 5 4 2 9 2" xfId="15765"/>
    <cellStyle name="Note 5 4 3" xfId="642"/>
    <cellStyle name="Note 5 4 3 10" xfId="9107"/>
    <cellStyle name="Note 5 4 3 10 2" xfId="16277"/>
    <cellStyle name="Note 5 4 3 11" xfId="9382"/>
    <cellStyle name="Note 5 4 3 2" xfId="1015"/>
    <cellStyle name="Note 5 4 3 2 2" xfId="6970"/>
    <cellStyle name="Note 5 4 3 2 2 2" xfId="14240"/>
    <cellStyle name="Note 5 4 3 2 3" xfId="8552"/>
    <cellStyle name="Note 5 4 3 2 3 2" xfId="15773"/>
    <cellStyle name="Note 5 4 3 2 4" xfId="9108"/>
    <cellStyle name="Note 5 4 3 2 4 2" xfId="16278"/>
    <cellStyle name="Note 5 4 3 2 5" xfId="9644"/>
    <cellStyle name="Note 5 4 3 3" xfId="1460"/>
    <cellStyle name="Note 5 4 3 3 2" xfId="6971"/>
    <cellStyle name="Note 5 4 3 3 2 2" xfId="14241"/>
    <cellStyle name="Note 5 4 3 3 3" xfId="8553"/>
    <cellStyle name="Note 5 4 3 3 3 2" xfId="15774"/>
    <cellStyle name="Note 5 4 3 3 4" xfId="9109"/>
    <cellStyle name="Note 5 4 3 3 4 2" xfId="16279"/>
    <cellStyle name="Note 5 4 3 3 5" xfId="9842"/>
    <cellStyle name="Note 5 4 3 4" xfId="2676"/>
    <cellStyle name="Note 5 4 3 4 2" xfId="6972"/>
    <cellStyle name="Note 5 4 3 4 2 2" xfId="14242"/>
    <cellStyle name="Note 5 4 3 4 3" xfId="8554"/>
    <cellStyle name="Note 5 4 3 4 3 2" xfId="15775"/>
    <cellStyle name="Note 5 4 3 4 4" xfId="9110"/>
    <cellStyle name="Note 5 4 3 4 4 2" xfId="16280"/>
    <cellStyle name="Note 5 4 3 4 5" xfId="10369"/>
    <cellStyle name="Note 5 4 3 5" xfId="2899"/>
    <cellStyle name="Note 5 4 3 5 2" xfId="6973"/>
    <cellStyle name="Note 5 4 3 5 2 2" xfId="14243"/>
    <cellStyle name="Note 5 4 3 5 3" xfId="8555"/>
    <cellStyle name="Note 5 4 3 5 3 2" xfId="15776"/>
    <cellStyle name="Note 5 4 3 5 4" xfId="9111"/>
    <cellStyle name="Note 5 4 3 5 4 2" xfId="16281"/>
    <cellStyle name="Note 5 4 3 5 5" xfId="10567"/>
    <cellStyle name="Note 5 4 3 6" xfId="3013"/>
    <cellStyle name="Note 5 4 3 6 2" xfId="6974"/>
    <cellStyle name="Note 5 4 3 6 2 2" xfId="14244"/>
    <cellStyle name="Note 5 4 3 6 3" xfId="8556"/>
    <cellStyle name="Note 5 4 3 6 3 2" xfId="15777"/>
    <cellStyle name="Note 5 4 3 6 4" xfId="9112"/>
    <cellStyle name="Note 5 4 3 6 4 2" xfId="16282"/>
    <cellStyle name="Note 5 4 3 6 5" xfId="10659"/>
    <cellStyle name="Note 5 4 3 7" xfId="3543"/>
    <cellStyle name="Note 5 4 3 7 2" xfId="6975"/>
    <cellStyle name="Note 5 4 3 7 2 2" xfId="14245"/>
    <cellStyle name="Note 5 4 3 7 3" xfId="8557"/>
    <cellStyle name="Note 5 4 3 7 3 2" xfId="15778"/>
    <cellStyle name="Note 5 4 3 7 4" xfId="9113"/>
    <cellStyle name="Note 5 4 3 7 4 2" xfId="16283"/>
    <cellStyle name="Note 5 4 3 7 5" xfId="10919"/>
    <cellStyle name="Note 5 4 3 8" xfId="6969"/>
    <cellStyle name="Note 5 4 3 8 2" xfId="14239"/>
    <cellStyle name="Note 5 4 3 9" xfId="8551"/>
    <cellStyle name="Note 5 4 3 9 2" xfId="15772"/>
    <cellStyle name="Note 5 4 4" xfId="882"/>
    <cellStyle name="Note 5 4 4 2" xfId="6976"/>
    <cellStyle name="Note 5 4 4 2 2" xfId="14246"/>
    <cellStyle name="Note 5 4 4 3" xfId="8558"/>
    <cellStyle name="Note 5 4 4 3 2" xfId="15779"/>
    <cellStyle name="Note 5 4 4 4" xfId="9114"/>
    <cellStyle name="Note 5 4 4 4 2" xfId="16284"/>
    <cellStyle name="Note 5 4 4 5" xfId="9518"/>
    <cellStyle name="Note 5 4 5" xfId="1323"/>
    <cellStyle name="Note 5 4 5 2" xfId="6977"/>
    <cellStyle name="Note 5 4 5 2 2" xfId="14247"/>
    <cellStyle name="Note 5 4 5 3" xfId="8559"/>
    <cellStyle name="Note 5 4 5 3 2" xfId="15780"/>
    <cellStyle name="Note 5 4 5 4" xfId="9115"/>
    <cellStyle name="Note 5 4 5 4 2" xfId="16285"/>
    <cellStyle name="Note 5 4 5 5" xfId="9714"/>
    <cellStyle name="Note 5 4 6" xfId="2533"/>
    <cellStyle name="Note 5 4 6 2" xfId="6978"/>
    <cellStyle name="Note 5 4 6 2 2" xfId="14248"/>
    <cellStyle name="Note 5 4 6 3" xfId="8560"/>
    <cellStyle name="Note 5 4 6 3 2" xfId="15781"/>
    <cellStyle name="Note 5 4 6 4" xfId="9116"/>
    <cellStyle name="Note 5 4 6 4 2" xfId="16286"/>
    <cellStyle name="Note 5 4 6 5" xfId="10228"/>
    <cellStyle name="Note 5 4 7" xfId="2390"/>
    <cellStyle name="Note 5 4 7 2" xfId="6979"/>
    <cellStyle name="Note 5 4 7 2 2" xfId="14249"/>
    <cellStyle name="Note 5 4 7 3" xfId="8561"/>
    <cellStyle name="Note 5 4 7 3 2" xfId="15782"/>
    <cellStyle name="Note 5 4 7 4" xfId="9117"/>
    <cellStyle name="Note 5 4 7 4 2" xfId="16287"/>
    <cellStyle name="Note 5 4 7 5" xfId="10107"/>
    <cellStyle name="Note 5 4 8" xfId="2836"/>
    <cellStyle name="Note 5 4 8 2" xfId="6980"/>
    <cellStyle name="Note 5 4 8 2 2" xfId="14250"/>
    <cellStyle name="Note 5 4 8 3" xfId="8562"/>
    <cellStyle name="Note 5 4 8 3 2" xfId="15783"/>
    <cellStyle name="Note 5 4 8 4" xfId="9118"/>
    <cellStyle name="Note 5 4 8 4 2" xfId="16288"/>
    <cellStyle name="Note 5 4 8 5" xfId="10513"/>
    <cellStyle name="Note 5 4 9" xfId="3407"/>
    <cellStyle name="Note 5 4 9 2" xfId="6981"/>
    <cellStyle name="Note 5 4 9 2 2" xfId="14251"/>
    <cellStyle name="Note 5 4 9 3" xfId="8563"/>
    <cellStyle name="Note 5 4 9 3 2" xfId="15784"/>
    <cellStyle name="Note 5 4 9 4" xfId="9119"/>
    <cellStyle name="Note 5 4 9 4 2" xfId="16289"/>
    <cellStyle name="Note 5 4 9 5" xfId="10791"/>
    <cellStyle name="Note 5 5" xfId="547"/>
    <cellStyle name="Note 5 5 10" xfId="9120"/>
    <cellStyle name="Note 5 5 10 2" xfId="16290"/>
    <cellStyle name="Note 5 5 11" xfId="9292"/>
    <cellStyle name="Note 5 5 2" xfId="921"/>
    <cellStyle name="Note 5 5 2 2" xfId="6983"/>
    <cellStyle name="Note 5 5 2 2 2" xfId="14253"/>
    <cellStyle name="Note 5 5 2 3" xfId="8565"/>
    <cellStyle name="Note 5 5 2 3 2" xfId="15786"/>
    <cellStyle name="Note 5 5 2 4" xfId="9121"/>
    <cellStyle name="Note 5 5 2 4 2" xfId="16291"/>
    <cellStyle name="Note 5 5 2 5" xfId="9554"/>
    <cellStyle name="Note 5 5 3" xfId="1363"/>
    <cellStyle name="Note 5 5 3 2" xfId="6984"/>
    <cellStyle name="Note 5 5 3 2 2" xfId="14254"/>
    <cellStyle name="Note 5 5 3 3" xfId="8566"/>
    <cellStyle name="Note 5 5 3 3 2" xfId="15787"/>
    <cellStyle name="Note 5 5 3 4" xfId="9122"/>
    <cellStyle name="Note 5 5 3 4 2" xfId="16292"/>
    <cellStyle name="Note 5 5 3 5" xfId="9748"/>
    <cellStyle name="Note 5 5 4" xfId="2577"/>
    <cellStyle name="Note 5 5 4 2" xfId="6985"/>
    <cellStyle name="Note 5 5 4 2 2" xfId="14255"/>
    <cellStyle name="Note 5 5 4 3" xfId="8567"/>
    <cellStyle name="Note 5 5 4 3 2" xfId="15788"/>
    <cellStyle name="Note 5 5 4 4" xfId="9123"/>
    <cellStyle name="Note 5 5 4 4 2" xfId="16293"/>
    <cellStyle name="Note 5 5 4 5" xfId="10272"/>
    <cellStyle name="Note 5 5 5" xfId="2370"/>
    <cellStyle name="Note 5 5 5 2" xfId="6986"/>
    <cellStyle name="Note 5 5 5 2 2" xfId="14256"/>
    <cellStyle name="Note 5 5 5 3" xfId="8568"/>
    <cellStyle name="Note 5 5 5 3 2" xfId="15789"/>
    <cellStyle name="Note 5 5 5 4" xfId="9124"/>
    <cellStyle name="Note 5 5 5 4 2" xfId="16294"/>
    <cellStyle name="Note 5 5 5 5" xfId="10087"/>
    <cellStyle name="Note 5 5 6" xfId="2865"/>
    <cellStyle name="Note 5 5 6 2" xfId="6987"/>
    <cellStyle name="Note 5 5 6 2 2" xfId="14257"/>
    <cellStyle name="Note 5 5 6 3" xfId="8569"/>
    <cellStyle name="Note 5 5 6 3 2" xfId="15790"/>
    <cellStyle name="Note 5 5 6 4" xfId="9125"/>
    <cellStyle name="Note 5 5 6 4 2" xfId="16295"/>
    <cellStyle name="Note 5 5 6 5" xfId="10537"/>
    <cellStyle name="Note 5 5 7" xfId="3445"/>
    <cellStyle name="Note 5 5 7 2" xfId="6988"/>
    <cellStyle name="Note 5 5 7 2 2" xfId="14258"/>
    <cellStyle name="Note 5 5 7 3" xfId="8570"/>
    <cellStyle name="Note 5 5 7 3 2" xfId="15791"/>
    <cellStyle name="Note 5 5 7 4" xfId="9126"/>
    <cellStyle name="Note 5 5 7 4 2" xfId="16296"/>
    <cellStyle name="Note 5 5 7 5" xfId="10825"/>
    <cellStyle name="Note 5 5 8" xfId="6982"/>
    <cellStyle name="Note 5 5 8 2" xfId="14252"/>
    <cellStyle name="Note 5 5 9" xfId="8564"/>
    <cellStyle name="Note 5 5 9 2" xfId="15785"/>
    <cellStyle name="Note 5 6" xfId="571"/>
    <cellStyle name="Note 5 6 10" xfId="9127"/>
    <cellStyle name="Note 5 6 10 2" xfId="16297"/>
    <cellStyle name="Note 5 6 11" xfId="9313"/>
    <cellStyle name="Note 5 6 2" xfId="944"/>
    <cellStyle name="Note 5 6 2 2" xfId="6990"/>
    <cellStyle name="Note 5 6 2 2 2" xfId="14260"/>
    <cellStyle name="Note 5 6 2 3" xfId="8572"/>
    <cellStyle name="Note 5 6 2 3 2" xfId="15793"/>
    <cellStyle name="Note 5 6 2 4" xfId="9128"/>
    <cellStyle name="Note 5 6 2 4 2" xfId="16298"/>
    <cellStyle name="Note 5 6 2 5" xfId="9575"/>
    <cellStyle name="Note 5 6 3" xfId="1389"/>
    <cellStyle name="Note 5 6 3 2" xfId="6991"/>
    <cellStyle name="Note 5 6 3 2 2" xfId="14261"/>
    <cellStyle name="Note 5 6 3 3" xfId="8573"/>
    <cellStyle name="Note 5 6 3 3 2" xfId="15794"/>
    <cellStyle name="Note 5 6 3 4" xfId="9129"/>
    <cellStyle name="Note 5 6 3 4 2" xfId="16299"/>
    <cellStyle name="Note 5 6 3 5" xfId="9771"/>
    <cellStyle name="Note 5 6 4" xfId="2603"/>
    <cellStyle name="Note 5 6 4 2" xfId="6992"/>
    <cellStyle name="Note 5 6 4 2 2" xfId="14262"/>
    <cellStyle name="Note 5 6 4 3" xfId="8574"/>
    <cellStyle name="Note 5 6 4 3 2" xfId="15795"/>
    <cellStyle name="Note 5 6 4 4" xfId="9130"/>
    <cellStyle name="Note 5 6 4 4 2" xfId="16300"/>
    <cellStyle name="Note 5 6 4 5" xfId="10296"/>
    <cellStyle name="Note 5 6 5" xfId="2296"/>
    <cellStyle name="Note 5 6 5 2" xfId="6993"/>
    <cellStyle name="Note 5 6 5 2 2" xfId="14263"/>
    <cellStyle name="Note 5 6 5 3" xfId="8575"/>
    <cellStyle name="Note 5 6 5 3 2" xfId="15796"/>
    <cellStyle name="Note 5 6 5 4" xfId="9131"/>
    <cellStyle name="Note 5 6 5 4 2" xfId="16301"/>
    <cellStyle name="Note 5 6 5 5" xfId="10016"/>
    <cellStyle name="Note 5 6 6" xfId="2722"/>
    <cellStyle name="Note 5 6 6 2" xfId="6994"/>
    <cellStyle name="Note 5 6 6 2 2" xfId="14264"/>
    <cellStyle name="Note 5 6 6 3" xfId="8576"/>
    <cellStyle name="Note 5 6 6 3 2" xfId="15797"/>
    <cellStyle name="Note 5 6 6 4" xfId="9132"/>
    <cellStyle name="Note 5 6 6 4 2" xfId="16302"/>
    <cellStyle name="Note 5 6 6 5" xfId="10413"/>
    <cellStyle name="Note 5 6 7" xfId="3470"/>
    <cellStyle name="Note 5 6 7 2" xfId="6995"/>
    <cellStyle name="Note 5 6 7 2 2" xfId="14265"/>
    <cellStyle name="Note 5 6 7 3" xfId="8577"/>
    <cellStyle name="Note 5 6 7 3 2" xfId="15798"/>
    <cellStyle name="Note 5 6 7 4" xfId="9133"/>
    <cellStyle name="Note 5 6 7 4 2" xfId="16303"/>
    <cellStyle name="Note 5 6 7 5" xfId="10848"/>
    <cellStyle name="Note 5 6 8" xfId="6989"/>
    <cellStyle name="Note 5 6 8 2" xfId="14259"/>
    <cellStyle name="Note 5 6 9" xfId="8571"/>
    <cellStyle name="Note 5 6 9 2" xfId="15792"/>
    <cellStyle name="Note 5 7" xfId="756"/>
    <cellStyle name="Note 5 7 2" xfId="6996"/>
    <cellStyle name="Note 5 7 2 2" xfId="14266"/>
    <cellStyle name="Note 5 7 3" xfId="8578"/>
    <cellStyle name="Note 5 7 3 2" xfId="15799"/>
    <cellStyle name="Note 5 7 4" xfId="9134"/>
    <cellStyle name="Note 5 7 4 2" xfId="16304"/>
    <cellStyle name="Note 5 7 5" xfId="9456"/>
    <cellStyle name="Note 5 8" xfId="745"/>
    <cellStyle name="Note 5 8 2" xfId="6997"/>
    <cellStyle name="Note 5 8 2 2" xfId="14267"/>
    <cellStyle name="Note 5 8 3" xfId="8579"/>
    <cellStyle name="Note 5 8 3 2" xfId="15800"/>
    <cellStyle name="Note 5 8 4" xfId="9135"/>
    <cellStyle name="Note 5 8 4 2" xfId="16305"/>
    <cellStyle name="Note 5 8 5" xfId="9454"/>
    <cellStyle name="Note 5 9" xfId="2018"/>
    <cellStyle name="Note 5 9 2" xfId="6998"/>
    <cellStyle name="Note 5 9 2 2" xfId="14268"/>
    <cellStyle name="Note 5 9 3" xfId="8580"/>
    <cellStyle name="Note 5 9 3 2" xfId="15801"/>
    <cellStyle name="Note 5 9 4" xfId="9136"/>
    <cellStyle name="Note 5 9 4 2" xfId="16306"/>
    <cellStyle name="Note 5 9 5" xfId="9942"/>
    <cellStyle name="Note 6" xfId="435"/>
    <cellStyle name="Note 7" xfId="528"/>
    <cellStyle name="Note 7 10" xfId="9137"/>
    <cellStyle name="Note 7 10 2" xfId="16307"/>
    <cellStyle name="Note 7 11" xfId="9278"/>
    <cellStyle name="Note 7 2" xfId="904"/>
    <cellStyle name="Note 7 2 2" xfId="7001"/>
    <cellStyle name="Note 7 2 2 2" xfId="14271"/>
    <cellStyle name="Note 7 2 3" xfId="8583"/>
    <cellStyle name="Note 7 2 3 2" xfId="15804"/>
    <cellStyle name="Note 7 2 4" xfId="9138"/>
    <cellStyle name="Note 7 2 4 2" xfId="16308"/>
    <cellStyle name="Note 7 2 5" xfId="9539"/>
    <cellStyle name="Note 7 3" xfId="1345"/>
    <cellStyle name="Note 7 3 2" xfId="7002"/>
    <cellStyle name="Note 7 3 2 2" xfId="14272"/>
    <cellStyle name="Note 7 3 3" xfId="8584"/>
    <cellStyle name="Note 7 3 3 2" xfId="15805"/>
    <cellStyle name="Note 7 3 4" xfId="9139"/>
    <cellStyle name="Note 7 3 4 2" xfId="16309"/>
    <cellStyle name="Note 7 3 5" xfId="9734"/>
    <cellStyle name="Note 7 4" xfId="2558"/>
    <cellStyle name="Note 7 4 2" xfId="7003"/>
    <cellStyle name="Note 7 4 2 2" xfId="14273"/>
    <cellStyle name="Note 7 4 3" xfId="8585"/>
    <cellStyle name="Note 7 4 3 2" xfId="15806"/>
    <cellStyle name="Note 7 4 4" xfId="9140"/>
    <cellStyle name="Note 7 4 4 2" xfId="16310"/>
    <cellStyle name="Note 7 4 5" xfId="10253"/>
    <cellStyle name="Note 7 5" xfId="2378"/>
    <cellStyle name="Note 7 5 2" xfId="7004"/>
    <cellStyle name="Note 7 5 2 2" xfId="14274"/>
    <cellStyle name="Note 7 5 3" xfId="8586"/>
    <cellStyle name="Note 7 5 3 2" xfId="15807"/>
    <cellStyle name="Note 7 5 4" xfId="9141"/>
    <cellStyle name="Note 7 5 4 2" xfId="16311"/>
    <cellStyle name="Note 7 5 5" xfId="10095"/>
    <cellStyle name="Note 7 6" xfId="2882"/>
    <cellStyle name="Note 7 6 2" xfId="7005"/>
    <cellStyle name="Note 7 6 2 2" xfId="14275"/>
    <cellStyle name="Note 7 6 3" xfId="8587"/>
    <cellStyle name="Note 7 6 3 2" xfId="15808"/>
    <cellStyle name="Note 7 6 4" xfId="9142"/>
    <cellStyle name="Note 7 6 4 2" xfId="16312"/>
    <cellStyle name="Note 7 6 5" xfId="10550"/>
    <cellStyle name="Note 7 7" xfId="3430"/>
    <cellStyle name="Note 7 7 2" xfId="7006"/>
    <cellStyle name="Note 7 7 2 2" xfId="14276"/>
    <cellStyle name="Note 7 7 3" xfId="8588"/>
    <cellStyle name="Note 7 7 3 2" xfId="15809"/>
    <cellStyle name="Note 7 7 4" xfId="9143"/>
    <cellStyle name="Note 7 7 4 2" xfId="16313"/>
    <cellStyle name="Note 7 7 5" xfId="10811"/>
    <cellStyle name="Note 7 8" xfId="7000"/>
    <cellStyle name="Note 7 8 2" xfId="14270"/>
    <cellStyle name="Note 7 9" xfId="8582"/>
    <cellStyle name="Note 7 9 2" xfId="15803"/>
    <cellStyle name="Note 8" xfId="575"/>
    <cellStyle name="Note 8 10" xfId="9144"/>
    <cellStyle name="Note 8 10 2" xfId="16314"/>
    <cellStyle name="Note 8 11" xfId="9317"/>
    <cellStyle name="Note 8 2" xfId="948"/>
    <cellStyle name="Note 8 2 2" xfId="7008"/>
    <cellStyle name="Note 8 2 2 2" xfId="14278"/>
    <cellStyle name="Note 8 2 3" xfId="8590"/>
    <cellStyle name="Note 8 2 3 2" xfId="15811"/>
    <cellStyle name="Note 8 2 4" xfId="9145"/>
    <cellStyle name="Note 8 2 4 2" xfId="16315"/>
    <cellStyle name="Note 8 2 5" xfId="9579"/>
    <cellStyle name="Note 8 3" xfId="1393"/>
    <cellStyle name="Note 8 3 2" xfId="7009"/>
    <cellStyle name="Note 8 3 2 2" xfId="14279"/>
    <cellStyle name="Note 8 3 3" xfId="8591"/>
    <cellStyle name="Note 8 3 3 2" xfId="15812"/>
    <cellStyle name="Note 8 3 4" xfId="9146"/>
    <cellStyle name="Note 8 3 4 2" xfId="16316"/>
    <cellStyle name="Note 8 3 5" xfId="9775"/>
    <cellStyle name="Note 8 4" xfId="2607"/>
    <cellStyle name="Note 8 4 2" xfId="7010"/>
    <cellStyle name="Note 8 4 2 2" xfId="14280"/>
    <cellStyle name="Note 8 4 3" xfId="8592"/>
    <cellStyle name="Note 8 4 3 2" xfId="15813"/>
    <cellStyle name="Note 8 4 4" xfId="9147"/>
    <cellStyle name="Note 8 4 4 2" xfId="16317"/>
    <cellStyle name="Note 8 4 5" xfId="10300"/>
    <cellStyle name="Note 8 5" xfId="2319"/>
    <cellStyle name="Note 8 5 2" xfId="7011"/>
    <cellStyle name="Note 8 5 2 2" xfId="14281"/>
    <cellStyle name="Note 8 5 3" xfId="8593"/>
    <cellStyle name="Note 8 5 3 2" xfId="15814"/>
    <cellStyle name="Note 8 5 4" xfId="9148"/>
    <cellStyle name="Note 8 5 4 2" xfId="16318"/>
    <cellStyle name="Note 8 5 5" xfId="10039"/>
    <cellStyle name="Note 8 6" xfId="2530"/>
    <cellStyle name="Note 8 6 2" xfId="7012"/>
    <cellStyle name="Note 8 6 2 2" xfId="14282"/>
    <cellStyle name="Note 8 6 3" xfId="8594"/>
    <cellStyle name="Note 8 6 3 2" xfId="15815"/>
    <cellStyle name="Note 8 6 4" xfId="9149"/>
    <cellStyle name="Note 8 6 4 2" xfId="16319"/>
    <cellStyle name="Note 8 6 5" xfId="10225"/>
    <cellStyle name="Note 8 7" xfId="3474"/>
    <cellStyle name="Note 8 7 2" xfId="7013"/>
    <cellStyle name="Note 8 7 2 2" xfId="14283"/>
    <cellStyle name="Note 8 7 3" xfId="8595"/>
    <cellStyle name="Note 8 7 3 2" xfId="15816"/>
    <cellStyle name="Note 8 7 4" xfId="9150"/>
    <cellStyle name="Note 8 7 4 2" xfId="16320"/>
    <cellStyle name="Note 8 7 5" xfId="10852"/>
    <cellStyle name="Note 8 8" xfId="7007"/>
    <cellStyle name="Note 8 8 2" xfId="14277"/>
    <cellStyle name="Note 8 9" xfId="8589"/>
    <cellStyle name="Note 8 9 2" xfId="15810"/>
    <cellStyle name="Note 9" xfId="649"/>
    <cellStyle name="Note 9 10" xfId="9151"/>
    <cellStyle name="Note 9 10 2" xfId="16321"/>
    <cellStyle name="Note 9 11" xfId="9389"/>
    <cellStyle name="Note 9 2" xfId="1019"/>
    <cellStyle name="Note 9 2 2" xfId="7015"/>
    <cellStyle name="Note 9 2 2 2" xfId="14285"/>
    <cellStyle name="Note 9 2 3" xfId="8597"/>
    <cellStyle name="Note 9 2 3 2" xfId="15818"/>
    <cellStyle name="Note 9 2 4" xfId="9152"/>
    <cellStyle name="Note 9 2 4 2" xfId="16322"/>
    <cellStyle name="Note 9 2 5" xfId="9648"/>
    <cellStyle name="Note 9 3" xfId="1467"/>
    <cellStyle name="Note 9 3 2" xfId="7016"/>
    <cellStyle name="Note 9 3 2 2" xfId="14286"/>
    <cellStyle name="Note 9 3 3" xfId="8598"/>
    <cellStyle name="Note 9 3 3 2" xfId="15819"/>
    <cellStyle name="Note 9 3 4" xfId="9153"/>
    <cellStyle name="Note 9 3 4 2" xfId="16323"/>
    <cellStyle name="Note 9 3 5" xfId="9849"/>
    <cellStyle name="Note 9 4" xfId="2683"/>
    <cellStyle name="Note 9 4 2" xfId="7017"/>
    <cellStyle name="Note 9 4 2 2" xfId="14287"/>
    <cellStyle name="Note 9 4 3" xfId="8599"/>
    <cellStyle name="Note 9 4 3 2" xfId="15820"/>
    <cellStyle name="Note 9 4 4" xfId="9154"/>
    <cellStyle name="Note 9 4 4 2" xfId="16324"/>
    <cellStyle name="Note 9 4 5" xfId="10376"/>
    <cellStyle name="Note 9 5" xfId="2906"/>
    <cellStyle name="Note 9 5 2" xfId="7018"/>
    <cellStyle name="Note 9 5 2 2" xfId="14288"/>
    <cellStyle name="Note 9 5 3" xfId="8600"/>
    <cellStyle name="Note 9 5 3 2" xfId="15821"/>
    <cellStyle name="Note 9 5 4" xfId="9155"/>
    <cellStyle name="Note 9 5 4 2" xfId="16325"/>
    <cellStyle name="Note 9 5 5" xfId="10574"/>
    <cellStyle name="Note 9 6" xfId="3020"/>
    <cellStyle name="Note 9 6 2" xfId="7019"/>
    <cellStyle name="Note 9 6 2 2" xfId="14289"/>
    <cellStyle name="Note 9 6 3" xfId="8601"/>
    <cellStyle name="Note 9 6 3 2" xfId="15822"/>
    <cellStyle name="Note 9 6 4" xfId="9156"/>
    <cellStyle name="Note 9 6 4 2" xfId="16326"/>
    <cellStyle name="Note 9 6 5" xfId="10666"/>
    <cellStyle name="Note 9 7" xfId="3550"/>
    <cellStyle name="Note 9 7 2" xfId="7020"/>
    <cellStyle name="Note 9 7 2 2" xfId="14290"/>
    <cellStyle name="Note 9 7 3" xfId="8602"/>
    <cellStyle name="Note 9 7 3 2" xfId="15823"/>
    <cellStyle name="Note 9 7 4" xfId="9157"/>
    <cellStyle name="Note 9 7 4 2" xfId="16327"/>
    <cellStyle name="Note 9 7 5" xfId="10926"/>
    <cellStyle name="Note 9 8" xfId="7014"/>
    <cellStyle name="Note 9 8 2" xfId="14284"/>
    <cellStyle name="Note 9 9" xfId="8596"/>
    <cellStyle name="Note 9 9 2" xfId="15817"/>
    <cellStyle name="Output" xfId="6" builtinId="21" customBuiltin="1"/>
    <cellStyle name="Output 10" xfId="1663"/>
    <cellStyle name="Output 2" xfId="389"/>
    <cellStyle name="Output 2 2" xfId="2023"/>
    <cellStyle name="Output 2 3" xfId="2024"/>
    <cellStyle name="Output 3" xfId="390"/>
    <cellStyle name="Output 3 2" xfId="2026"/>
    <cellStyle name="Output 3 3" xfId="2027"/>
    <cellStyle name="Output 4" xfId="454"/>
    <cellStyle name="Output 4 2" xfId="2029"/>
    <cellStyle name="Output 5" xfId="1320"/>
    <cellStyle name="Output 5 2" xfId="2030"/>
    <cellStyle name="Output 5 3" xfId="2174"/>
    <cellStyle name="Output 5 4" xfId="2239"/>
    <cellStyle name="Output 5 5" xfId="2278"/>
    <cellStyle name="Output 6" xfId="1324"/>
    <cellStyle name="Output 7" xfId="842"/>
    <cellStyle name="Output 8" xfId="878"/>
    <cellStyle name="Output 9" xfId="1623"/>
    <cellStyle name="Percent" xfId="1" builtinId="5"/>
    <cellStyle name="Title 10" xfId="1664"/>
    <cellStyle name="Title 11" xfId="3078"/>
    <cellStyle name="Title 12" xfId="3155"/>
    <cellStyle name="Title 13" xfId="3303"/>
    <cellStyle name="Title 2" xfId="391"/>
    <cellStyle name="Title 2 2" xfId="392"/>
    <cellStyle name="Title 2 3" xfId="2033"/>
    <cellStyle name="Title 2 4" xfId="3079"/>
    <cellStyle name="Title 2 5" xfId="3115"/>
    <cellStyle name="Title 2 6" xfId="3336"/>
    <cellStyle name="Title 3" xfId="393"/>
    <cellStyle name="Title 3 2" xfId="2035"/>
    <cellStyle name="Title 3 3" xfId="2036"/>
    <cellStyle name="Title 4" xfId="453"/>
    <cellStyle name="Title 4 2" xfId="2038"/>
    <cellStyle name="Title 5" xfId="1293"/>
    <cellStyle name="Title 5 2" xfId="2039"/>
    <cellStyle name="Title 5 3" xfId="2180"/>
    <cellStyle name="Title 5 4" xfId="2245"/>
    <cellStyle name="Title 5 5" xfId="2279"/>
    <cellStyle name="Title 6" xfId="1577"/>
    <cellStyle name="Title 7" xfId="1289"/>
    <cellStyle name="Title 8" xfId="1302"/>
    <cellStyle name="Title 9" xfId="1624"/>
    <cellStyle name="Total 10" xfId="1665"/>
    <cellStyle name="Total 11" xfId="3080"/>
    <cellStyle name="Total 12" xfId="3265"/>
    <cellStyle name="Total 13" xfId="3312"/>
    <cellStyle name="Total 2" xfId="394"/>
    <cellStyle name="Total 2 2" xfId="395"/>
    <cellStyle name="Total 2 3" xfId="2042"/>
    <cellStyle name="Total 2 4" xfId="3081"/>
    <cellStyle name="Total 2 5" xfId="3263"/>
    <cellStyle name="Total 2 6" xfId="3337"/>
    <cellStyle name="Total 3" xfId="396"/>
    <cellStyle name="Total 3 2" xfId="2043"/>
    <cellStyle name="Total 3 3" xfId="2044"/>
    <cellStyle name="Total 4" xfId="433"/>
    <cellStyle name="Total 4 2" xfId="2045"/>
    <cellStyle name="Total 5" xfId="1522"/>
    <cellStyle name="Total 5 2" xfId="2046"/>
    <cellStyle name="Total 5 3" xfId="2185"/>
    <cellStyle name="Total 5 4" xfId="2250"/>
    <cellStyle name="Total 5 5" xfId="2280"/>
    <cellStyle name="Total 6" xfId="1303"/>
    <cellStyle name="Total 7" xfId="709"/>
    <cellStyle name="Total 8" xfId="985"/>
    <cellStyle name="Total 9" xfId="1625"/>
    <cellStyle name="Warning Text 10" xfId="1666"/>
    <cellStyle name="Warning Text 11" xfId="3082"/>
    <cellStyle name="Warning Text 12" xfId="3255"/>
    <cellStyle name="Warning Text 13" xfId="3309"/>
    <cellStyle name="Warning Text 2" xfId="397"/>
    <cellStyle name="Warning Text 2 2" xfId="398"/>
    <cellStyle name="Warning Text 2 3" xfId="2047"/>
    <cellStyle name="Warning Text 2 4" xfId="3083"/>
    <cellStyle name="Warning Text 2 5" xfId="3212"/>
    <cellStyle name="Warning Text 2 6" xfId="3338"/>
    <cellStyle name="Warning Text 3" xfId="399"/>
    <cellStyle name="Warning Text 3 2" xfId="2049"/>
    <cellStyle name="Warning Text 3 3" xfId="2050"/>
    <cellStyle name="Warning Text 4" xfId="452"/>
    <cellStyle name="Warning Text 4 2" xfId="2051"/>
    <cellStyle name="Warning Text 5" xfId="1523"/>
    <cellStyle name="Warning Text 5 2" xfId="2052"/>
    <cellStyle name="Warning Text 5 3" xfId="2189"/>
    <cellStyle name="Warning Text 5 4" xfId="2253"/>
    <cellStyle name="Warning Text 5 5" xfId="2281"/>
    <cellStyle name="Warning Text 6" xfId="1575"/>
    <cellStyle name="Warning Text 7" xfId="748"/>
    <cellStyle name="Warning Text 8" xfId="801"/>
    <cellStyle name="Warning Text 9" xfId="16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Los Angeles cats</a:t>
            </a:r>
          </a:p>
        </c:rich>
      </c:tx>
      <c:layout>
        <c:manualLayout>
          <c:xMode val="edge"/>
          <c:yMode val="edge"/>
          <c:x val="0.24827314122269162"/>
          <c:y val="4.8738865028235108E-2"/>
        </c:manualLayout>
      </c:layout>
      <c:overlay val="0"/>
    </c:title>
    <c:autoTitleDeleted val="0"/>
    <c:plotArea>
      <c:layout>
        <c:manualLayout>
          <c:layoutTarget val="inner"/>
          <c:xMode val="edge"/>
          <c:yMode val="edge"/>
          <c:x val="0.10980338395200601"/>
          <c:y val="0.22641821760916253"/>
          <c:w val="0.60227320467323664"/>
          <c:h val="0.52525749622206319"/>
        </c:manualLayout>
      </c:layout>
      <c:lineChart>
        <c:grouping val="standard"/>
        <c:varyColors val="0"/>
        <c:ser>
          <c:idx val="1"/>
          <c:order val="0"/>
          <c:tx>
            <c:strRef>
              <c:f>all!$B$4</c:f>
              <c:strCache>
                <c:ptCount val="1"/>
                <c:pt idx="0">
                  <c:v>cats in</c:v>
                </c:pt>
              </c:strCache>
            </c:strRef>
          </c:tx>
          <c:spPr>
            <a:ln>
              <a:solidFill>
                <a:srgbClr val="7030A0"/>
              </a:solidFill>
            </a:ln>
          </c:spPr>
          <c:marker>
            <c:symbol val="none"/>
          </c:marker>
          <c:cat>
            <c:numRef>
              <c:f>all!$L$2:$T$2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all!$L$4:$T$4</c:f>
              <c:numCache>
                <c:formatCode>General</c:formatCode>
                <c:ptCount val="9"/>
                <c:pt idx="2">
                  <c:v>100187</c:v>
                </c:pt>
                <c:pt idx="3">
                  <c:v>92056</c:v>
                </c:pt>
                <c:pt idx="4">
                  <c:v>92587</c:v>
                </c:pt>
                <c:pt idx="5">
                  <c:v>86383</c:v>
                </c:pt>
                <c:pt idx="6">
                  <c:v>83970</c:v>
                </c:pt>
              </c:numCache>
            </c:numRef>
          </c:val>
          <c:smooth val="0"/>
        </c:ser>
        <c:ser>
          <c:idx val="2"/>
          <c:order val="1"/>
          <c:tx>
            <c:strRef>
              <c:f>all!$B$5</c:f>
              <c:strCache>
                <c:ptCount val="1"/>
                <c:pt idx="0">
                  <c:v>cats euthanized</c:v>
                </c:pt>
              </c:strCache>
            </c:strRef>
          </c:tx>
          <c:spPr>
            <a:ln>
              <a:solidFill>
                <a:srgbClr val="FF0000"/>
              </a:solidFill>
            </a:ln>
          </c:spPr>
          <c:marker>
            <c:symbol val="none"/>
          </c:marker>
          <c:cat>
            <c:numRef>
              <c:f>all!$L$2:$T$2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all!$L$5:$T$5</c:f>
              <c:numCache>
                <c:formatCode>General</c:formatCode>
                <c:ptCount val="9"/>
                <c:pt idx="2">
                  <c:v>77427</c:v>
                </c:pt>
                <c:pt idx="3">
                  <c:v>70712</c:v>
                </c:pt>
                <c:pt idx="4">
                  <c:v>71110</c:v>
                </c:pt>
                <c:pt idx="5">
                  <c:v>62553</c:v>
                </c:pt>
                <c:pt idx="6">
                  <c:v>57176</c:v>
                </c:pt>
              </c:numCache>
            </c:numRef>
          </c:val>
          <c:smooth val="0"/>
        </c:ser>
        <c:dLbls>
          <c:showLegendKey val="0"/>
          <c:showVal val="0"/>
          <c:showCatName val="0"/>
          <c:showSerName val="0"/>
          <c:showPercent val="0"/>
          <c:showBubbleSize val="0"/>
        </c:dLbls>
        <c:smooth val="0"/>
        <c:axId val="838203648"/>
        <c:axId val="838199728"/>
        <c:extLst>
          <c:ext xmlns:c15="http://schemas.microsoft.com/office/drawing/2012/chart" uri="{02D57815-91ED-43cb-92C2-25804820EDAC}">
            <c15:filteredLineSeries>
              <c15:ser>
                <c:idx val="0"/>
                <c:order val="2"/>
                <c:tx>
                  <c:strRef>
                    <c:extLst>
                      <c:ext uri="{02D57815-91ED-43cb-92C2-25804820EDAC}">
                        <c15:formulaRef>
                          <c15:sqref>all!$B$6</c15:sqref>
                        </c15:formulaRef>
                      </c:ext>
                    </c:extLst>
                    <c:strCache>
                      <c:ptCount val="1"/>
                      <c:pt idx="0">
                        <c:v>cats s/n</c:v>
                      </c:pt>
                    </c:strCache>
                  </c:strRef>
                </c:tx>
                <c:spPr>
                  <a:ln>
                    <a:solidFill>
                      <a:srgbClr val="00B050"/>
                    </a:solidFill>
                  </a:ln>
                </c:spPr>
                <c:marker>
                  <c:symbol val="square"/>
                  <c:size val="5"/>
                  <c:spPr>
                    <a:solidFill>
                      <a:srgbClr val="00B050"/>
                    </a:solidFill>
                  </c:spPr>
                </c:marker>
                <c:cat>
                  <c:numRef>
                    <c:extLst>
                      <c:ext uri="{02D57815-91ED-43cb-92C2-25804820EDAC}">
                        <c15:formulaRef>
                          <c15:sqref>all!$L$2:$T$2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all!$L$6:$T$6</c15:sqref>
                        </c15:formulaRef>
                      </c:ext>
                    </c:extLst>
                    <c:numCache>
                      <c:formatCode>General</c:formatCode>
                      <c:ptCount val="9"/>
                      <c:pt idx="2">
                        <c:v>0</c:v>
                      </c:pt>
                      <c:pt idx="3">
                        <c:v>0</c:v>
                      </c:pt>
                      <c:pt idx="4">
                        <c:v>0</c:v>
                      </c:pt>
                      <c:pt idx="5">
                        <c:v>0</c:v>
                      </c:pt>
                      <c:pt idx="6">
                        <c:v>1425</c:v>
                      </c:pt>
                    </c:numCache>
                  </c:numRef>
                </c:val>
                <c:smooth val="0"/>
              </c15:ser>
            </c15:filteredLineSeries>
          </c:ext>
        </c:extLst>
      </c:lineChart>
      <c:catAx>
        <c:axId val="838203648"/>
        <c:scaling>
          <c:orientation val="minMax"/>
        </c:scaling>
        <c:delete val="0"/>
        <c:axPos val="b"/>
        <c:numFmt formatCode="General" sourceLinked="1"/>
        <c:majorTickMark val="out"/>
        <c:minorTickMark val="none"/>
        <c:tickLblPos val="nextTo"/>
        <c:txPr>
          <a:bodyPr rot="2700000"/>
          <a:lstStyle/>
          <a:p>
            <a:pPr>
              <a:defRPr/>
            </a:pPr>
            <a:endParaRPr lang="en-US"/>
          </a:p>
        </c:txPr>
        <c:crossAx val="838199728"/>
        <c:crosses val="autoZero"/>
        <c:auto val="1"/>
        <c:lblAlgn val="ctr"/>
        <c:lblOffset val="100"/>
        <c:noMultiLvlLbl val="0"/>
      </c:catAx>
      <c:valAx>
        <c:axId val="838199728"/>
        <c:scaling>
          <c:orientation val="minMax"/>
        </c:scaling>
        <c:delete val="0"/>
        <c:axPos val="l"/>
        <c:majorGridlines/>
        <c:numFmt formatCode="General" sourceLinked="1"/>
        <c:majorTickMark val="out"/>
        <c:minorTickMark val="none"/>
        <c:tickLblPos val="nextTo"/>
        <c:crossAx val="838203648"/>
        <c:crosses val="autoZero"/>
        <c:crossBetween val="between"/>
      </c:valAx>
    </c:plotArea>
    <c:legend>
      <c:legendPos val="r"/>
      <c:layout>
        <c:manualLayout>
          <c:xMode val="edge"/>
          <c:yMode val="edge"/>
          <c:x val="0.72564987970254236"/>
          <c:y val="0.33514260717410688"/>
          <c:w val="0.25404500218722659"/>
          <c:h val="0.4478132705002783"/>
        </c:manualLayout>
      </c:layout>
      <c:overlay val="0"/>
    </c:legend>
    <c:plotVisOnly val="1"/>
    <c:dispBlanksAs val="span"/>
    <c:showDLblsOverMax val="0"/>
  </c:chart>
  <c:printSettings>
    <c:headerFooter/>
    <c:pageMargins b="0.75000000000000444" l="0.70000000000000062" r="0.70000000000000062" t="0.75000000000000444"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800" b="1" i="0" u="none" strike="noStrike" baseline="0">
                <a:effectLst/>
              </a:rPr>
              <a:t>Los Angeles </a:t>
            </a:r>
            <a:r>
              <a:rPr lang="en-US"/>
              <a:t> %</a:t>
            </a:r>
          </a:p>
        </c:rich>
      </c:tx>
      <c:layout>
        <c:manualLayout>
          <c:xMode val="edge"/>
          <c:yMode val="edge"/>
          <c:x val="0.29622314622314627"/>
          <c:y val="2.164502164502164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6965810194778568E-2"/>
          <c:y val="0.22482658417697787"/>
          <c:w val="0.5175263157894735"/>
          <c:h val="0.55745943688857069"/>
        </c:manualLayout>
      </c:layout>
      <c:lineChart>
        <c:grouping val="standard"/>
        <c:varyColors val="0"/>
        <c:ser>
          <c:idx val="8"/>
          <c:order val="0"/>
          <c:tx>
            <c:strRef>
              <c:f>all!$A$31:$B$31</c:f>
              <c:strCache>
                <c:ptCount val="2"/>
                <c:pt idx="0">
                  <c:v>dog</c:v>
                </c:pt>
                <c:pt idx="1">
                  <c:v>LLR</c:v>
                </c:pt>
              </c:strCache>
            </c:strRef>
          </c:tx>
          <c:spPr>
            <a:ln w="28575" cap="rnd" cmpd="sng" algn="ctr">
              <a:solidFill>
                <a:schemeClr val="accent6">
                  <a:lumMod val="80000"/>
                  <a:lumOff val="2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all!$L$31:$T$31</c:f>
              <c:numCache>
                <c:formatCode>0.0%</c:formatCode>
                <c:ptCount val="9"/>
                <c:pt idx="2">
                  <c:v>0</c:v>
                </c:pt>
                <c:pt idx="3">
                  <c:v>0</c:v>
                </c:pt>
                <c:pt idx="4">
                  <c:v>0</c:v>
                </c:pt>
                <c:pt idx="5">
                  <c:v>0</c:v>
                </c:pt>
                <c:pt idx="6">
                  <c:v>0</c:v>
                </c:pt>
              </c:numCache>
            </c:numRef>
          </c:val>
          <c:smooth val="0"/>
        </c:ser>
        <c:ser>
          <c:idx val="7"/>
          <c:order val="1"/>
          <c:tx>
            <c:strRef>
              <c:f>all!$A$34:$B$34</c:f>
              <c:strCache>
                <c:ptCount val="2"/>
                <c:pt idx="0">
                  <c:v>all</c:v>
                </c:pt>
                <c:pt idx="1">
                  <c:v>LLR</c:v>
                </c:pt>
              </c:strCache>
            </c:strRef>
          </c:tx>
          <c:spPr>
            <a:ln w="28575" cap="rnd" cmpd="sng" algn="ctr">
              <a:solidFill>
                <a:schemeClr val="accent4">
                  <a:lumMod val="80000"/>
                  <a:lumOff val="2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all!$L$34:$U$34</c:f>
              <c:numCache>
                <c:formatCode>0.0%</c:formatCode>
                <c:ptCount val="10"/>
                <c:pt idx="2">
                  <c:v>0</c:v>
                </c:pt>
                <c:pt idx="3">
                  <c:v>0</c:v>
                </c:pt>
                <c:pt idx="4">
                  <c:v>0</c:v>
                </c:pt>
                <c:pt idx="5">
                  <c:v>0</c:v>
                </c:pt>
                <c:pt idx="6">
                  <c:v>0</c:v>
                </c:pt>
              </c:numCache>
            </c:numRef>
          </c:val>
          <c:smooth val="0"/>
        </c:ser>
        <c:ser>
          <c:idx val="10"/>
          <c:order val="2"/>
          <c:tx>
            <c:strRef>
              <c:f>all!$A$28:$B$28</c:f>
              <c:strCache>
                <c:ptCount val="2"/>
                <c:pt idx="0">
                  <c:v>cat</c:v>
                </c:pt>
                <c:pt idx="1">
                  <c:v>LLR</c:v>
                </c:pt>
              </c:strCache>
            </c:strRef>
          </c:tx>
          <c:spPr>
            <a:ln w="28575" cap="rnd" cmpd="sng" algn="ctr">
              <a:solidFill>
                <a:schemeClr val="accent4">
                  <a:lumMod val="8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all!$L$28:$T$28</c:f>
              <c:numCache>
                <c:formatCode>0.0%</c:formatCode>
                <c:ptCount val="9"/>
                <c:pt idx="2">
                  <c:v>0</c:v>
                </c:pt>
                <c:pt idx="3">
                  <c:v>0</c:v>
                </c:pt>
                <c:pt idx="4">
                  <c:v>0</c:v>
                </c:pt>
                <c:pt idx="5">
                  <c:v>0</c:v>
                </c:pt>
                <c:pt idx="6">
                  <c:v>0</c:v>
                </c:pt>
              </c:numCache>
            </c:numRef>
          </c:val>
          <c:smooth val="0"/>
        </c:ser>
        <c:ser>
          <c:idx val="6"/>
          <c:order val="5"/>
          <c:tx>
            <c:strRef>
              <c:f>all!$B$37</c:f>
              <c:strCache>
                <c:ptCount val="1"/>
                <c:pt idx="0">
                  <c:v>% cat deaths</c:v>
                </c:pt>
              </c:strCache>
            </c:strRef>
          </c:tx>
          <c:spPr>
            <a:ln w="28575" cap="rnd" cmpd="sng" algn="ctr">
              <a:solidFill>
                <a:srgbClr val="FF0000"/>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all!$L$37:$T$37</c:f>
              <c:numCache>
                <c:formatCode>0.0%</c:formatCode>
                <c:ptCount val="9"/>
                <c:pt idx="2">
                  <c:v>0</c:v>
                </c:pt>
                <c:pt idx="3">
                  <c:v>0</c:v>
                </c:pt>
                <c:pt idx="4">
                  <c:v>0</c:v>
                </c:pt>
                <c:pt idx="5">
                  <c:v>0</c:v>
                </c:pt>
                <c:pt idx="6">
                  <c:v>0</c:v>
                </c:pt>
              </c:numCache>
            </c:numRef>
          </c:val>
          <c:smooth val="0"/>
        </c:ser>
        <c:ser>
          <c:idx val="9"/>
          <c:order val="7"/>
          <c:tx>
            <c:strRef>
              <c:f>all!$A$33:$B$33</c:f>
              <c:strCache>
                <c:ptCount val="2"/>
                <c:pt idx="0">
                  <c:v>dog</c:v>
                </c:pt>
                <c:pt idx="1">
                  <c:v>RTO</c:v>
                </c:pt>
              </c:strCache>
            </c:strRef>
          </c:tx>
          <c:spPr>
            <a:ln w="28575" cap="rnd" cmpd="sng" algn="ctr">
              <a:solidFill>
                <a:schemeClr val="accent2">
                  <a:lumMod val="8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all!$L$33:$T$33</c:f>
              <c:numCache>
                <c:formatCode>0.0%</c:formatCode>
                <c:ptCount val="9"/>
                <c:pt idx="2">
                  <c:v>0</c:v>
                </c:pt>
                <c:pt idx="3">
                  <c:v>0</c:v>
                </c:pt>
                <c:pt idx="4">
                  <c:v>0</c:v>
                </c:pt>
                <c:pt idx="5">
                  <c:v>0</c:v>
                </c:pt>
                <c:pt idx="6">
                  <c:v>0</c:v>
                </c:pt>
              </c:numCache>
            </c:numRef>
          </c:val>
          <c:smooth val="0"/>
        </c:ser>
        <c:ser>
          <c:idx val="5"/>
          <c:order val="8"/>
          <c:tx>
            <c:strRef>
              <c:f>all!$A$30:$B$30</c:f>
              <c:strCache>
                <c:ptCount val="2"/>
                <c:pt idx="0">
                  <c:v>cat</c:v>
                </c:pt>
                <c:pt idx="1">
                  <c:v>RTO</c:v>
                </c:pt>
              </c:strCache>
            </c:strRef>
          </c:tx>
          <c:spPr>
            <a:ln w="28575" cap="rnd" cmpd="sng" algn="ctr">
              <a:solidFill>
                <a:schemeClr val="accent6">
                  <a:lumMod val="6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all!$L$30:$T$30</c:f>
              <c:numCache>
                <c:formatCode>0.0%</c:formatCode>
                <c:ptCount val="9"/>
                <c:pt idx="2">
                  <c:v>0</c:v>
                </c:pt>
                <c:pt idx="3">
                  <c:v>0</c:v>
                </c:pt>
                <c:pt idx="4">
                  <c:v>0</c:v>
                </c:pt>
                <c:pt idx="5">
                  <c:v>0</c:v>
                </c:pt>
                <c:pt idx="6">
                  <c:v>0</c:v>
                </c:pt>
              </c:numCache>
            </c:numRef>
          </c:val>
          <c:smooth val="0"/>
        </c:ser>
        <c:ser>
          <c:idx val="1"/>
          <c:order val="10"/>
          <c:tx>
            <c:strRef>
              <c:f>all!$A$40:$B$40</c:f>
              <c:strCache>
                <c:ptCount val="2"/>
                <c:pt idx="0">
                  <c:v>all</c:v>
                </c:pt>
                <c:pt idx="1">
                  <c:v>% transferred in</c:v>
                </c:pt>
              </c:strCache>
            </c:strRef>
          </c:tx>
          <c:spPr>
            <a:ln w="28575" cap="rnd" cmpd="sng" algn="ctr">
              <a:solidFill>
                <a:schemeClr val="accent4">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all!$L$40:$T$40</c:f>
              <c:numCache>
                <c:formatCode>0.0%</c:formatCode>
                <c:ptCount val="9"/>
                <c:pt idx="2">
                  <c:v>0</c:v>
                </c:pt>
                <c:pt idx="3">
                  <c:v>0</c:v>
                </c:pt>
                <c:pt idx="4">
                  <c:v>0</c:v>
                </c:pt>
                <c:pt idx="5">
                  <c:v>0</c:v>
                </c:pt>
                <c:pt idx="6">
                  <c:v>0</c:v>
                </c:pt>
              </c:numCache>
            </c:numRef>
          </c:val>
          <c:smooth val="0"/>
        </c:ser>
        <c:dLbls>
          <c:showLegendKey val="0"/>
          <c:showVal val="0"/>
          <c:showCatName val="0"/>
          <c:showSerName val="0"/>
          <c:showPercent val="0"/>
          <c:showBubbleSize val="0"/>
        </c:dLbls>
        <c:smooth val="0"/>
        <c:axId val="453613792"/>
        <c:axId val="453614352"/>
        <c:extLst>
          <c:ext xmlns:c15="http://schemas.microsoft.com/office/drawing/2012/chart" uri="{02D57815-91ED-43cb-92C2-25804820EDAC}">
            <c15:filteredLineSeries>
              <c15:ser>
                <c:idx val="11"/>
                <c:order val="3"/>
                <c:tx>
                  <c:strRef>
                    <c:extLst>
                      <c:ext uri="{02D57815-91ED-43cb-92C2-25804820EDAC}">
                        <c15:formulaRef>
                          <c15:sqref>all!$A$41:$B$41</c15:sqref>
                        </c15:formulaRef>
                      </c:ext>
                    </c:extLst>
                    <c:strCache>
                      <c:ptCount val="2"/>
                      <c:pt idx="0">
                        <c:v>cat</c:v>
                      </c:pt>
                      <c:pt idx="1">
                        <c:v>save rate</c:v>
                      </c:pt>
                    </c:strCache>
                  </c:strRef>
                </c:tx>
                <c:spPr>
                  <a:ln w="28575" cap="rnd" cmpd="sng" algn="ctr">
                    <a:solidFill>
                      <a:schemeClr val="accent6">
                        <a:lumMod val="80000"/>
                        <a:shade val="95000"/>
                        <a:satMod val="105000"/>
                      </a:schemeClr>
                    </a:solidFill>
                    <a:prstDash val="solid"/>
                    <a:round/>
                  </a:ln>
                  <a:effectLst/>
                </c:spPr>
                <c:marker>
                  <c:symbol val="none"/>
                </c:marker>
                <c:cat>
                  <c:numRef>
                    <c:extLst>
                      <c:ex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all!$L$41:$T$41</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all!$A$42:$B$42</c15:sqref>
                        </c15:formulaRef>
                      </c:ext>
                    </c:extLst>
                    <c:strCache>
                      <c:ptCount val="2"/>
                      <c:pt idx="0">
                        <c:v>dog</c:v>
                      </c:pt>
                      <c:pt idx="1">
                        <c:v>save rate</c:v>
                      </c:pt>
                    </c:strCache>
                  </c:strRef>
                </c:tx>
                <c:spPr>
                  <a:ln w="28575" cap="rnd" cmpd="sng" algn="ctr">
                    <a:solidFill>
                      <a:schemeClr val="accent4">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all!$L$42:$T$42</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3"/>
                <c:order val="6"/>
                <c:tx>
                  <c:strRef>
                    <c:extLst xmlns:c15="http://schemas.microsoft.com/office/drawing/2012/chart">
                      <c:ext xmlns:c15="http://schemas.microsoft.com/office/drawing/2012/chart" uri="{02D57815-91ED-43cb-92C2-25804820EDAC}">
                        <c15:formulaRef>
                          <c15:sqref>all!$A$43:$B$43</c15:sqref>
                        </c15:formulaRef>
                      </c:ext>
                    </c:extLst>
                    <c:strCache>
                      <c:ptCount val="2"/>
                      <c:pt idx="0">
                        <c:v>all</c:v>
                      </c:pt>
                      <c:pt idx="1">
                        <c:v>save rate</c:v>
                      </c:pt>
                    </c:strCache>
                  </c:strRef>
                </c:tx>
                <c:spPr>
                  <a:ln w="28575" cap="rnd" cmpd="sng" algn="ctr">
                    <a:solidFill>
                      <a:schemeClr val="accent2">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all!$L$43:$T$43</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0"/>
                <c:order val="9"/>
                <c:tx>
                  <c:strRef>
                    <c:extLst xmlns:c15="http://schemas.microsoft.com/office/drawing/2012/chart">
                      <c:ext xmlns:c15="http://schemas.microsoft.com/office/drawing/2012/chart" uri="{02D57815-91ED-43cb-92C2-25804820EDAC}">
                        <c15:formulaRef>
                          <c15:sqref>all!$B$37</c15:sqref>
                        </c15:formulaRef>
                      </c:ext>
                    </c:extLst>
                    <c:strCache>
                      <c:ptCount val="1"/>
                      <c:pt idx="0">
                        <c:v>% cat deaths</c:v>
                      </c:pt>
                    </c:strCache>
                  </c:strRef>
                </c:tx>
                <c:spPr>
                  <a:ln w="28575" cap="rnd" cmpd="sng" algn="ctr">
                    <a:solidFill>
                      <a:schemeClr val="accent2">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all!$L$37:$T$37</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2"/>
                <c:order val="11"/>
                <c:tx>
                  <c:strRef>
                    <c:extLst xmlns:c15="http://schemas.microsoft.com/office/drawing/2012/chart">
                      <c:ext xmlns:c15="http://schemas.microsoft.com/office/drawing/2012/chart" uri="{02D57815-91ED-43cb-92C2-25804820EDAC}">
                        <c15:formulaRef>
                          <c15:sqref>all!$B$41</c15:sqref>
                        </c15:formulaRef>
                      </c:ext>
                    </c:extLst>
                    <c:strCache>
                      <c:ptCount val="1"/>
                      <c:pt idx="0">
                        <c:v>save rate</c:v>
                      </c:pt>
                    </c:strCache>
                  </c:strRef>
                </c:tx>
                <c:spPr>
                  <a:ln w="28575" cap="rnd" cmpd="sng" algn="ctr">
                    <a:solidFill>
                      <a:schemeClr val="accent6">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all!$L$41:$T$41</c15:sqref>
                        </c15:formulaRef>
                      </c:ext>
                    </c:extLst>
                    <c:numCache>
                      <c:formatCode>0.0%</c:formatCode>
                      <c:ptCount val="9"/>
                      <c:pt idx="2">
                        <c:v>0</c:v>
                      </c:pt>
                      <c:pt idx="3">
                        <c:v>0</c:v>
                      </c:pt>
                      <c:pt idx="4">
                        <c:v>0</c:v>
                      </c:pt>
                      <c:pt idx="5">
                        <c:v>0</c:v>
                      </c:pt>
                      <c:pt idx="6">
                        <c:v>0</c:v>
                      </c:pt>
                    </c:numCache>
                  </c:numRef>
                </c:val>
                <c:smooth val="0"/>
              </c15:ser>
            </c15:filteredLineSeries>
          </c:ext>
        </c:extLst>
      </c:lineChart>
      <c:catAx>
        <c:axId val="4536137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53614352"/>
        <c:crosses val="autoZero"/>
        <c:auto val="1"/>
        <c:lblAlgn val="ctr"/>
        <c:lblOffset val="100"/>
        <c:noMultiLvlLbl val="0"/>
      </c:catAx>
      <c:valAx>
        <c:axId val="453614352"/>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53613792"/>
        <c:crosses val="autoZero"/>
        <c:crossBetween val="between"/>
      </c:valAx>
      <c:spPr>
        <a:solidFill>
          <a:schemeClr val="bg1"/>
        </a:solidFill>
        <a:ln>
          <a:noFill/>
        </a:ln>
        <a:effectLst/>
      </c:spPr>
    </c:plotArea>
    <c:legend>
      <c:legendPos val="r"/>
      <c:layout>
        <c:manualLayout>
          <c:xMode val="edge"/>
          <c:yMode val="edge"/>
          <c:x val="0.65600779681951515"/>
          <c:y val="2.7742980991012512E-3"/>
          <c:w val="0.34399220318048479"/>
          <c:h val="0.857365600278986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000000000000533" l="0.70000000000000062" r="0.70000000000000062" t="0.75000000000000533" header="0.30000000000000032" footer="0.30000000000000032"/>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Cat </a:t>
            </a:r>
            <a:r>
              <a:rPr lang="en-US" sz="1400" b="0" i="0" baseline="0">
                <a:effectLst/>
              </a:rPr>
              <a:t>Euthanized</a:t>
            </a:r>
            <a:endParaRPr lang="en-US"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all!$B$70</c:f>
              <c:strCache>
                <c:ptCount val="1"/>
                <c:pt idx="0">
                  <c:v>total</c:v>
                </c:pt>
              </c:strCache>
            </c:strRef>
          </c:tx>
          <c:spPr>
            <a:ln w="28575" cap="rnd">
              <a:solidFill>
                <a:schemeClr val="accent2"/>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all!$C$70:$T$70</c:f>
              <c:numCache>
                <c:formatCode>General</c:formatCode>
                <c:ptCount val="18"/>
                <c:pt idx="11">
                  <c:v>77427</c:v>
                </c:pt>
                <c:pt idx="12">
                  <c:v>70712</c:v>
                </c:pt>
                <c:pt idx="13">
                  <c:v>71110</c:v>
                </c:pt>
                <c:pt idx="14">
                  <c:v>62553</c:v>
                </c:pt>
                <c:pt idx="15">
                  <c:v>57176</c:v>
                </c:pt>
              </c:numCache>
            </c:numRef>
          </c:val>
          <c:smooth val="0"/>
        </c:ser>
        <c:ser>
          <c:idx val="2"/>
          <c:order val="1"/>
          <c:tx>
            <c:strRef>
              <c:f>all!$B$71</c:f>
              <c:strCache>
                <c:ptCount val="1"/>
                <c:pt idx="0">
                  <c:v>LRCA for County</c:v>
                </c:pt>
              </c:strCache>
            </c:strRef>
          </c:tx>
          <c:spPr>
            <a:ln w="28575" cap="rnd">
              <a:solidFill>
                <a:schemeClr val="accent3"/>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all!$C$71:$T$71</c:f>
              <c:numCache>
                <c:formatCode>#,##0</c:formatCode>
                <c:ptCount val="18"/>
                <c:pt idx="0">
                  <c:v>54443</c:v>
                </c:pt>
                <c:pt idx="1">
                  <c:v>50483</c:v>
                </c:pt>
                <c:pt idx="2">
                  <c:v>52006.5</c:v>
                </c:pt>
                <c:pt idx="3">
                  <c:v>53530</c:v>
                </c:pt>
                <c:pt idx="4">
                  <c:v>55270</c:v>
                </c:pt>
                <c:pt idx="5">
                  <c:v>48343</c:v>
                </c:pt>
                <c:pt idx="6">
                  <c:v>65539</c:v>
                </c:pt>
                <c:pt idx="7">
                  <c:v>55845</c:v>
                </c:pt>
                <c:pt idx="8">
                  <c:v>56169</c:v>
                </c:pt>
                <c:pt idx="9">
                  <c:v>53886</c:v>
                </c:pt>
                <c:pt idx="10">
                  <c:v>58525</c:v>
                </c:pt>
                <c:pt idx="11">
                  <c:v>63164</c:v>
                </c:pt>
                <c:pt idx="12">
                  <c:v>52374</c:v>
                </c:pt>
                <c:pt idx="13">
                  <c:v>63968</c:v>
                </c:pt>
                <c:pt idx="14">
                  <c:v>63168</c:v>
                </c:pt>
                <c:pt idx="15">
                  <c:v>53035</c:v>
                </c:pt>
              </c:numCache>
            </c:numRef>
          </c:val>
          <c:smooth val="0"/>
        </c:ser>
        <c:ser>
          <c:idx val="3"/>
          <c:order val="2"/>
          <c:tx>
            <c:strRef>
              <c:f>all!$B$72</c:f>
              <c:strCache>
                <c:ptCount val="1"/>
                <c:pt idx="0">
                  <c:v>Los Angeles City</c:v>
                </c:pt>
              </c:strCache>
            </c:strRef>
          </c:tx>
          <c:spPr>
            <a:ln w="28575" cap="rnd">
              <a:solidFill>
                <a:schemeClr val="accent4"/>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all!$C$72:$T$72</c:f>
              <c:numCache>
                <c:formatCode>General</c:formatCode>
                <c:ptCount val="18"/>
                <c:pt idx="4">
                  <c:v>14776</c:v>
                </c:pt>
                <c:pt idx="5">
                  <c:v>13821</c:v>
                </c:pt>
                <c:pt idx="6">
                  <c:v>15136</c:v>
                </c:pt>
                <c:pt idx="7">
                  <c:v>13133</c:v>
                </c:pt>
                <c:pt idx="8">
                  <c:v>12437</c:v>
                </c:pt>
                <c:pt idx="9">
                  <c:v>12278</c:v>
                </c:pt>
                <c:pt idx="10">
                  <c:v>8927</c:v>
                </c:pt>
                <c:pt idx="11">
                  <c:v>12089</c:v>
                </c:pt>
                <c:pt idx="12">
                  <c:v>11938</c:v>
                </c:pt>
                <c:pt idx="13">
                  <c:v>12438</c:v>
                </c:pt>
                <c:pt idx="14">
                  <c:v>13559</c:v>
                </c:pt>
                <c:pt idx="15">
                  <c:v>11335</c:v>
                </c:pt>
              </c:numCache>
            </c:numRef>
          </c:val>
          <c:smooth val="0"/>
        </c:ser>
        <c:ser>
          <c:idx val="4"/>
          <c:order val="3"/>
          <c:tx>
            <c:strRef>
              <c:f>all!$B$73</c:f>
              <c:strCache>
                <c:ptCount val="1"/>
                <c:pt idx="0">
                  <c:v>  Agoura</c:v>
                </c:pt>
              </c:strCache>
            </c:strRef>
          </c:tx>
          <c:spPr>
            <a:ln w="28575" cap="rnd">
              <a:solidFill>
                <a:schemeClr val="accent5"/>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all!$C$73:$T$73</c:f>
              <c:numCache>
                <c:formatCode>General</c:formatCode>
                <c:ptCount val="18"/>
                <c:pt idx="11" formatCode="#,##0">
                  <c:v>136</c:v>
                </c:pt>
                <c:pt idx="12" formatCode="#,##0">
                  <c:v>121</c:v>
                </c:pt>
                <c:pt idx="13" formatCode="#,##0">
                  <c:v>144</c:v>
                </c:pt>
                <c:pt idx="14" formatCode="#,##0">
                  <c:v>90</c:v>
                </c:pt>
                <c:pt idx="15" formatCode="#,##0">
                  <c:v>70</c:v>
                </c:pt>
              </c:numCache>
            </c:numRef>
          </c:val>
          <c:smooth val="0"/>
        </c:ser>
        <c:ser>
          <c:idx val="5"/>
          <c:order val="4"/>
          <c:tx>
            <c:strRef>
              <c:f>all!$B$74</c:f>
              <c:strCache>
                <c:ptCount val="1"/>
                <c:pt idx="0">
                  <c:v>  Baldwin Park</c:v>
                </c:pt>
              </c:strCache>
            </c:strRef>
          </c:tx>
          <c:spPr>
            <a:ln w="28575" cap="rnd">
              <a:solidFill>
                <a:schemeClr val="accent6"/>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all!$C$74:$T$74</c:f>
              <c:numCache>
                <c:formatCode>General</c:formatCode>
                <c:ptCount val="18"/>
                <c:pt idx="11" formatCode="#,##0">
                  <c:v>10265</c:v>
                </c:pt>
                <c:pt idx="12" formatCode="#,##0">
                  <c:v>9485</c:v>
                </c:pt>
                <c:pt idx="13" formatCode="#,##0">
                  <c:v>10260</c:v>
                </c:pt>
                <c:pt idx="14" formatCode="#,##0">
                  <c:v>8770</c:v>
                </c:pt>
                <c:pt idx="15" formatCode="#,##0">
                  <c:v>7612</c:v>
                </c:pt>
              </c:numCache>
            </c:numRef>
          </c:val>
          <c:smooth val="0"/>
        </c:ser>
        <c:ser>
          <c:idx val="6"/>
          <c:order val="5"/>
          <c:tx>
            <c:strRef>
              <c:f>all!$B$75</c:f>
              <c:strCache>
                <c:ptCount val="1"/>
                <c:pt idx="0">
                  <c:v>  Carson</c:v>
                </c:pt>
              </c:strCache>
            </c:strRef>
          </c:tx>
          <c:spPr>
            <a:ln w="28575" cap="rnd">
              <a:solidFill>
                <a:schemeClr val="accent1">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all!$C$75:$T$75</c:f>
              <c:numCache>
                <c:formatCode>General</c:formatCode>
                <c:ptCount val="18"/>
                <c:pt idx="11" formatCode="#,##0">
                  <c:v>5802</c:v>
                </c:pt>
                <c:pt idx="12" formatCode="#,##0">
                  <c:v>4857</c:v>
                </c:pt>
                <c:pt idx="13" formatCode="#,##0">
                  <c:v>4551</c:v>
                </c:pt>
                <c:pt idx="14" formatCode="#,##0">
                  <c:v>4342</c:v>
                </c:pt>
                <c:pt idx="15" formatCode="#,##0">
                  <c:v>3925</c:v>
                </c:pt>
              </c:numCache>
            </c:numRef>
          </c:val>
          <c:smooth val="0"/>
        </c:ser>
        <c:ser>
          <c:idx val="7"/>
          <c:order val="6"/>
          <c:tx>
            <c:strRef>
              <c:f>all!$B$76</c:f>
              <c:strCache>
                <c:ptCount val="1"/>
                <c:pt idx="0">
                  <c:v>  Castaic</c:v>
                </c:pt>
              </c:strCache>
            </c:strRef>
          </c:tx>
          <c:spPr>
            <a:ln w="28575" cap="rnd">
              <a:solidFill>
                <a:schemeClr val="accent2">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all!$C$76:$T$76</c:f>
              <c:numCache>
                <c:formatCode>General</c:formatCode>
                <c:ptCount val="18"/>
                <c:pt idx="11" formatCode="#,##0">
                  <c:v>962</c:v>
                </c:pt>
                <c:pt idx="12" formatCode="#,##0">
                  <c:v>893</c:v>
                </c:pt>
                <c:pt idx="13" formatCode="#,##0">
                  <c:v>784</c:v>
                </c:pt>
                <c:pt idx="14" formatCode="#,##0">
                  <c:v>412</c:v>
                </c:pt>
                <c:pt idx="15" formatCode="#,##0">
                  <c:v>476</c:v>
                </c:pt>
              </c:numCache>
            </c:numRef>
          </c:val>
          <c:smooth val="0"/>
        </c:ser>
        <c:ser>
          <c:idx val="8"/>
          <c:order val="7"/>
          <c:tx>
            <c:strRef>
              <c:f>all!$B$77</c:f>
              <c:strCache>
                <c:ptCount val="1"/>
                <c:pt idx="0">
                  <c:v>Animal Care Center</c:v>
                </c:pt>
              </c:strCache>
            </c:strRef>
          </c:tx>
          <c:spPr>
            <a:ln w="28575" cap="rnd">
              <a:solidFill>
                <a:schemeClr val="accent3">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all!$C$77:$T$77</c:f>
              <c:numCache>
                <c:formatCode>General</c:formatCode>
                <c:ptCount val="18"/>
                <c:pt idx="11" formatCode="#,##0">
                  <c:v>32669</c:v>
                </c:pt>
                <c:pt idx="12" formatCode="#,##0">
                  <c:v>29387</c:v>
                </c:pt>
                <c:pt idx="13" formatCode="#,##0">
                  <c:v>29336</c:v>
                </c:pt>
                <c:pt idx="14" formatCode="#,##0">
                  <c:v>24497</c:v>
                </c:pt>
                <c:pt idx="15" formatCode="#,##0">
                  <c:v>22143</c:v>
                </c:pt>
              </c:numCache>
            </c:numRef>
          </c:val>
          <c:smooth val="0"/>
        </c:ser>
        <c:ser>
          <c:idx val="9"/>
          <c:order val="8"/>
          <c:tx>
            <c:strRef>
              <c:f>all!$B$78</c:f>
              <c:strCache>
                <c:ptCount val="1"/>
                <c:pt idx="0">
                  <c:v>Downey</c:v>
                </c:pt>
              </c:strCache>
            </c:strRef>
          </c:tx>
          <c:spPr>
            <a:ln w="28575" cap="rnd">
              <a:solidFill>
                <a:schemeClr val="accent4">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all!$C$78:$T$78</c:f>
              <c:numCache>
                <c:formatCode>General</c:formatCode>
                <c:ptCount val="18"/>
                <c:pt idx="11" formatCode="#,##0">
                  <c:v>8024</c:v>
                </c:pt>
                <c:pt idx="12" formatCode="#,##0">
                  <c:v>7580</c:v>
                </c:pt>
                <c:pt idx="13" formatCode="#,##0">
                  <c:v>7255</c:v>
                </c:pt>
                <c:pt idx="14" formatCode="#,##0">
                  <c:v>6065</c:v>
                </c:pt>
                <c:pt idx="15" formatCode="#,##0">
                  <c:v>5913</c:v>
                </c:pt>
              </c:numCache>
            </c:numRef>
          </c:val>
          <c:smooth val="0"/>
        </c:ser>
        <c:ser>
          <c:idx val="10"/>
          <c:order val="9"/>
          <c:tx>
            <c:strRef>
              <c:f>all!$B$79</c:f>
              <c:strCache>
                <c:ptCount val="1"/>
                <c:pt idx="0">
                  <c:v>Lancaster</c:v>
                </c:pt>
              </c:strCache>
            </c:strRef>
          </c:tx>
          <c:spPr>
            <a:ln w="28575" cap="rnd">
              <a:solidFill>
                <a:schemeClr val="accent5">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all!$C$79:$T$79</c:f>
              <c:numCache>
                <c:formatCode>General</c:formatCode>
                <c:ptCount val="18"/>
                <c:pt idx="11" formatCode="#,##0">
                  <c:v>7480</c:v>
                </c:pt>
                <c:pt idx="12" formatCode="#,##0">
                  <c:v>6451</c:v>
                </c:pt>
                <c:pt idx="13" formatCode="#,##0">
                  <c:v>6342</c:v>
                </c:pt>
                <c:pt idx="14" formatCode="#,##0">
                  <c:v>4818</c:v>
                </c:pt>
                <c:pt idx="15" formatCode="#,##0">
                  <c:v>4147</c:v>
                </c:pt>
              </c:numCache>
            </c:numRef>
          </c:val>
          <c:smooth val="0"/>
        </c:ser>
        <c:ser>
          <c:idx val="11"/>
          <c:order val="10"/>
          <c:tx>
            <c:strRef>
              <c:f>all!$B$80</c:f>
              <c:strCache>
                <c:ptCount val="1"/>
                <c:pt idx="0">
                  <c:v>Pasadena Humane Society &amp; SPCA</c:v>
                </c:pt>
              </c:strCache>
              <c:extLst xmlns:c15="http://schemas.microsoft.com/office/drawing/2012/chart"/>
            </c:strRef>
          </c:tx>
          <c:spPr>
            <a:ln w="28575" cap="rnd">
              <a:solidFill>
                <a:schemeClr val="accent6">
                  <a:lumMod val="60000"/>
                </a:schemeClr>
              </a:solidFill>
              <a:round/>
            </a:ln>
            <a:effectLst/>
          </c:spPr>
          <c:marker>
            <c:symbol val="square"/>
            <c:size val="5"/>
            <c:spPr>
              <a:solidFill>
                <a:schemeClr val="accent6">
                  <a:lumMod val="60000"/>
                </a:schemeClr>
              </a:solidFill>
              <a:ln w="9525">
                <a:solidFill>
                  <a:schemeClr val="accent6">
                    <a:lumMod val="60000"/>
                  </a:schemeClr>
                </a:solidFill>
              </a:ln>
              <a:effectLst/>
            </c:spPr>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extLst xmlns:c15="http://schemas.microsoft.com/office/drawing/2012/chart"/>
            </c:numRef>
          </c:cat>
          <c:val>
            <c:numRef>
              <c:f>all!$C$80:$T$80</c:f>
              <c:numCache>
                <c:formatCode>General</c:formatCode>
                <c:ptCount val="18"/>
                <c:pt idx="15" formatCode="#,##0">
                  <c:v>1555</c:v>
                </c:pt>
              </c:numCache>
              <c:extLst xmlns:c15="http://schemas.microsoft.com/office/drawing/2012/chart"/>
            </c:numRef>
          </c:val>
          <c:smooth val="0"/>
        </c:ser>
        <c:dLbls>
          <c:showLegendKey val="0"/>
          <c:showVal val="0"/>
          <c:showCatName val="0"/>
          <c:showSerName val="0"/>
          <c:showPercent val="0"/>
          <c:showBubbleSize val="0"/>
        </c:dLbls>
        <c:smooth val="0"/>
        <c:axId val="453624432"/>
        <c:axId val="453624992"/>
        <c:extLst>
          <c:ext xmlns:c15="http://schemas.microsoft.com/office/drawing/2012/chart" uri="{02D57815-91ED-43cb-92C2-25804820EDAC}">
            <c15:filteredLineSeries>
              <c15:ser>
                <c:idx val="12"/>
                <c:order val="11"/>
                <c:tx>
                  <c:strRef>
                    <c:extLst>
                      <c:ext uri="{02D57815-91ED-43cb-92C2-25804820EDAC}">
                        <c15:formulaRef>
                          <c15:sqref>all!$B$81</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uri="{02D57815-91ED-43cb-92C2-25804820EDAC}">
                        <c15:formulaRef>
                          <c15:sqref>all!$C$81:$T$81</c15:sqref>
                        </c15:formulaRef>
                      </c:ext>
                    </c:extLst>
                    <c:numCache>
                      <c:formatCode>General</c:formatCode>
                      <c:ptCount val="18"/>
                    </c:numCache>
                  </c:numRef>
                </c:val>
                <c:smooth val="0"/>
              </c15:ser>
            </c15:filteredLineSeries>
            <c15:filteredLineSeries>
              <c15:ser>
                <c:idx val="13"/>
                <c:order val="12"/>
                <c:tx>
                  <c:strRef>
                    <c:extLst xmlns:c15="http://schemas.microsoft.com/office/drawing/2012/chart">
                      <c:ext xmlns:c15="http://schemas.microsoft.com/office/drawing/2012/chart" uri="{02D57815-91ED-43cb-92C2-25804820EDAC}">
                        <c15:formulaRef>
                          <c15:sqref>all!$B$82</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all!$C$82:$T$82</c15:sqref>
                        </c15:formulaRef>
                      </c:ext>
                    </c:extLst>
                    <c:numCache>
                      <c:formatCode>General</c:formatCode>
                      <c:ptCount val="18"/>
                    </c:numCache>
                  </c:numRef>
                </c:val>
                <c:smooth val="0"/>
              </c15:ser>
            </c15:filteredLineSeries>
            <c15:filteredLineSeries>
              <c15:ser>
                <c:idx val="14"/>
                <c:order val="13"/>
                <c:tx>
                  <c:strRef>
                    <c:extLst xmlns:c15="http://schemas.microsoft.com/office/drawing/2012/chart">
                      <c:ext xmlns:c15="http://schemas.microsoft.com/office/drawing/2012/chart" uri="{02D57815-91ED-43cb-92C2-25804820EDAC}">
                        <c15:formulaRef>
                          <c15:sqref>all!$B$83</c15:sqref>
                        </c15:formulaRef>
                      </c:ext>
                    </c:extLst>
                    <c:strCache>
                      <c:ptCount val="1"/>
                      <c:pt idx="0">
                        <c:v>0</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all!$C$83:$T$83</c15:sqref>
                        </c15:formulaRef>
                      </c:ext>
                    </c:extLst>
                    <c:numCache>
                      <c:formatCode>General</c:formatCode>
                      <c:ptCount val="18"/>
                    </c:numCache>
                  </c:numRef>
                </c:val>
                <c:smooth val="0"/>
              </c15:ser>
            </c15:filteredLineSeries>
          </c:ext>
        </c:extLst>
      </c:lineChart>
      <c:catAx>
        <c:axId val="45362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624992"/>
        <c:crosses val="autoZero"/>
        <c:auto val="1"/>
        <c:lblAlgn val="ctr"/>
        <c:lblOffset val="100"/>
        <c:noMultiLvlLbl val="0"/>
      </c:catAx>
      <c:valAx>
        <c:axId val="453624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624432"/>
        <c:crosses val="autoZero"/>
        <c:crossBetween val="between"/>
      </c:valAx>
      <c:spPr>
        <a:noFill/>
        <a:ln>
          <a:noFill/>
        </a:ln>
        <a:effectLst/>
      </c:spPr>
    </c:plotArea>
    <c:legend>
      <c:legendPos val="r"/>
      <c:layout>
        <c:manualLayout>
          <c:xMode val="edge"/>
          <c:yMode val="edge"/>
          <c:x val="0.6244738725841088"/>
          <c:y val="0.16590230077623275"/>
          <c:w val="0.37297156911330137"/>
          <c:h val="0.697658736806835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Los Angeles  Dog Intake</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389589413211465E-2"/>
          <c:y val="0.18705454264740973"/>
          <c:w val="0.53878898004882247"/>
          <c:h val="0.67723588361615228"/>
        </c:manualLayout>
      </c:layout>
      <c:lineChart>
        <c:grouping val="standard"/>
        <c:varyColors val="0"/>
        <c:ser>
          <c:idx val="1"/>
          <c:order val="0"/>
          <c:tx>
            <c:strRef>
              <c:f>all!$A$102</c:f>
              <c:strCache>
                <c:ptCount val="1"/>
                <c:pt idx="0">
                  <c:v>total</c:v>
                </c:pt>
              </c:strCache>
            </c:strRef>
          </c:tx>
          <c:spPr>
            <a:ln w="28575" cap="rnd">
              <a:solidFill>
                <a:schemeClr val="accent2"/>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all!$C$102:$U$102</c:f>
              <c:numCache>
                <c:formatCode>General</c:formatCode>
                <c:ptCount val="19"/>
                <c:pt idx="11">
                  <c:v>120714</c:v>
                </c:pt>
                <c:pt idx="12">
                  <c:v>122932</c:v>
                </c:pt>
                <c:pt idx="13">
                  <c:v>128135</c:v>
                </c:pt>
                <c:pt idx="14">
                  <c:v>126582</c:v>
                </c:pt>
                <c:pt idx="15">
                  <c:v>123398</c:v>
                </c:pt>
              </c:numCache>
            </c:numRef>
          </c:val>
          <c:smooth val="0"/>
        </c:ser>
        <c:ser>
          <c:idx val="2"/>
          <c:order val="1"/>
          <c:tx>
            <c:strRef>
              <c:f>all!$B$103</c:f>
              <c:strCache>
                <c:ptCount val="1"/>
                <c:pt idx="0">
                  <c:v>LRCA for County</c:v>
                </c:pt>
              </c:strCache>
            </c:strRef>
          </c:tx>
          <c:spPr>
            <a:ln w="28575" cap="rnd">
              <a:solidFill>
                <a:schemeClr val="accent3"/>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all!$C$103:$T$103</c:f>
              <c:numCache>
                <c:formatCode>#,##0</c:formatCode>
                <c:ptCount val="18"/>
                <c:pt idx="0">
                  <c:v>97271</c:v>
                </c:pt>
                <c:pt idx="1">
                  <c:v>99661</c:v>
                </c:pt>
                <c:pt idx="2">
                  <c:v>117302</c:v>
                </c:pt>
                <c:pt idx="3">
                  <c:v>134943</c:v>
                </c:pt>
                <c:pt idx="4">
                  <c:v>111788</c:v>
                </c:pt>
                <c:pt idx="5">
                  <c:v>95551</c:v>
                </c:pt>
                <c:pt idx="6">
                  <c:v>94482</c:v>
                </c:pt>
                <c:pt idx="7">
                  <c:v>86248</c:v>
                </c:pt>
                <c:pt idx="8">
                  <c:v>81045</c:v>
                </c:pt>
                <c:pt idx="9">
                  <c:v>75842</c:v>
                </c:pt>
                <c:pt idx="10">
                  <c:v>84885</c:v>
                </c:pt>
                <c:pt idx="11">
                  <c:v>93928</c:v>
                </c:pt>
                <c:pt idx="12">
                  <c:v>110043</c:v>
                </c:pt>
                <c:pt idx="13">
                  <c:v>110833</c:v>
                </c:pt>
                <c:pt idx="14">
                  <c:v>109072</c:v>
                </c:pt>
                <c:pt idx="15">
                  <c:v>104228</c:v>
                </c:pt>
              </c:numCache>
            </c:numRef>
          </c:val>
          <c:smooth val="0"/>
        </c:ser>
        <c:ser>
          <c:idx val="3"/>
          <c:order val="2"/>
          <c:tx>
            <c:strRef>
              <c:f>all!$B$104</c:f>
              <c:strCache>
                <c:ptCount val="1"/>
                <c:pt idx="0">
                  <c:v>Los Angeles City</c:v>
                </c:pt>
              </c:strCache>
            </c:strRef>
          </c:tx>
          <c:spPr>
            <a:ln w="28575" cap="rnd">
              <a:solidFill>
                <a:schemeClr val="accent4"/>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all!$C$104:$T$104</c:f>
              <c:numCache>
                <c:formatCode>General</c:formatCode>
                <c:ptCount val="18"/>
                <c:pt idx="5">
                  <c:v>34317</c:v>
                </c:pt>
                <c:pt idx="6">
                  <c:v>30624</c:v>
                </c:pt>
                <c:pt idx="7">
                  <c:v>26965</c:v>
                </c:pt>
                <c:pt idx="8">
                  <c:v>25780</c:v>
                </c:pt>
                <c:pt idx="9">
                  <c:v>25059</c:v>
                </c:pt>
                <c:pt idx="10">
                  <c:v>25789</c:v>
                </c:pt>
                <c:pt idx="11">
                  <c:v>30792</c:v>
                </c:pt>
                <c:pt idx="12">
                  <c:v>31870</c:v>
                </c:pt>
                <c:pt idx="13">
                  <c:v>33621</c:v>
                </c:pt>
                <c:pt idx="14">
                  <c:v>35434</c:v>
                </c:pt>
                <c:pt idx="15">
                  <c:v>34964</c:v>
                </c:pt>
              </c:numCache>
            </c:numRef>
          </c:val>
          <c:smooth val="0"/>
        </c:ser>
        <c:ser>
          <c:idx val="4"/>
          <c:order val="3"/>
          <c:tx>
            <c:strRef>
              <c:f>all!$B$105</c:f>
              <c:strCache>
                <c:ptCount val="1"/>
                <c:pt idx="0">
                  <c:v>  Agoura</c:v>
                </c:pt>
              </c:strCache>
            </c:strRef>
          </c:tx>
          <c:spPr>
            <a:ln w="28575" cap="rnd">
              <a:solidFill>
                <a:schemeClr val="accent5"/>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all!$C$105:$T$105</c:f>
              <c:numCache>
                <c:formatCode>General</c:formatCode>
                <c:ptCount val="18"/>
                <c:pt idx="11" formatCode="#,##0">
                  <c:v>1266</c:v>
                </c:pt>
                <c:pt idx="12" formatCode="#,##0">
                  <c:v>1368</c:v>
                </c:pt>
                <c:pt idx="13" formatCode="#,##0">
                  <c:v>1373</c:v>
                </c:pt>
                <c:pt idx="14" formatCode="#,##0">
                  <c:v>1397</c:v>
                </c:pt>
                <c:pt idx="15" formatCode="#,##0">
                  <c:v>1214</c:v>
                </c:pt>
              </c:numCache>
            </c:numRef>
          </c:val>
          <c:smooth val="0"/>
        </c:ser>
        <c:ser>
          <c:idx val="5"/>
          <c:order val="4"/>
          <c:tx>
            <c:strRef>
              <c:f>all!$B$106</c:f>
              <c:strCache>
                <c:ptCount val="1"/>
                <c:pt idx="0">
                  <c:v>  Baldwin Park</c:v>
                </c:pt>
              </c:strCache>
            </c:strRef>
          </c:tx>
          <c:spPr>
            <a:ln w="28575" cap="rnd">
              <a:solidFill>
                <a:schemeClr val="accent6"/>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all!$C$106:$T$106</c:f>
              <c:numCache>
                <c:formatCode>General</c:formatCode>
                <c:ptCount val="18"/>
                <c:pt idx="11" formatCode="#,##0">
                  <c:v>9177</c:v>
                </c:pt>
                <c:pt idx="12" formatCode="#,##0">
                  <c:v>9867</c:v>
                </c:pt>
                <c:pt idx="13" formatCode="#,##0">
                  <c:v>10629</c:v>
                </c:pt>
                <c:pt idx="14" formatCode="#,##0">
                  <c:v>10355</c:v>
                </c:pt>
                <c:pt idx="15" formatCode="#,##0">
                  <c:v>9870</c:v>
                </c:pt>
              </c:numCache>
            </c:numRef>
          </c:val>
          <c:smooth val="0"/>
        </c:ser>
        <c:ser>
          <c:idx val="6"/>
          <c:order val="5"/>
          <c:tx>
            <c:strRef>
              <c:f>all!$B$107</c:f>
              <c:strCache>
                <c:ptCount val="1"/>
                <c:pt idx="0">
                  <c:v>  Carson</c:v>
                </c:pt>
              </c:strCache>
            </c:strRef>
          </c:tx>
          <c:spPr>
            <a:ln w="28575" cap="rnd">
              <a:solidFill>
                <a:schemeClr val="accent1">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all!$C$107:$T$107</c:f>
              <c:numCache>
                <c:formatCode>General</c:formatCode>
                <c:ptCount val="18"/>
                <c:pt idx="11" formatCode="#,##0">
                  <c:v>9532</c:v>
                </c:pt>
                <c:pt idx="12" formatCode="#,##0">
                  <c:v>9761</c:v>
                </c:pt>
                <c:pt idx="13" formatCode="#,##0">
                  <c:v>10182</c:v>
                </c:pt>
                <c:pt idx="14" formatCode="#,##0">
                  <c:v>9954</c:v>
                </c:pt>
                <c:pt idx="15" formatCode="#,##0">
                  <c:v>9110</c:v>
                </c:pt>
              </c:numCache>
            </c:numRef>
          </c:val>
          <c:smooth val="0"/>
        </c:ser>
        <c:ser>
          <c:idx val="7"/>
          <c:order val="6"/>
          <c:tx>
            <c:strRef>
              <c:f>all!$B$108</c:f>
              <c:strCache>
                <c:ptCount val="1"/>
                <c:pt idx="0">
                  <c:v>  Castaic</c:v>
                </c:pt>
              </c:strCache>
            </c:strRef>
          </c:tx>
          <c:spPr>
            <a:ln w="28575" cap="rnd">
              <a:solidFill>
                <a:schemeClr val="accent2">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all!$C$108:$T$108</c:f>
              <c:numCache>
                <c:formatCode>General</c:formatCode>
                <c:ptCount val="18"/>
                <c:pt idx="11" formatCode="#,##0">
                  <c:v>2649</c:v>
                </c:pt>
                <c:pt idx="12" formatCode="#,##0">
                  <c:v>2692</c:v>
                </c:pt>
                <c:pt idx="13" formatCode="#,##0">
                  <c:v>2575</c:v>
                </c:pt>
                <c:pt idx="14" formatCode="#,##0">
                  <c:v>2488</c:v>
                </c:pt>
                <c:pt idx="15" formatCode="#,##0">
                  <c:v>1984</c:v>
                </c:pt>
              </c:numCache>
            </c:numRef>
          </c:val>
          <c:smooth val="0"/>
        </c:ser>
        <c:ser>
          <c:idx val="8"/>
          <c:order val="7"/>
          <c:tx>
            <c:strRef>
              <c:f>all!$B$109</c:f>
              <c:strCache>
                <c:ptCount val="1"/>
                <c:pt idx="0">
                  <c:v>Animal Care Center</c:v>
                </c:pt>
              </c:strCache>
            </c:strRef>
          </c:tx>
          <c:spPr>
            <a:ln w="28575" cap="rnd">
              <a:solidFill>
                <a:schemeClr val="accent3">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all!$C$109:$T$109</c:f>
              <c:numCache>
                <c:formatCode>General</c:formatCode>
                <c:ptCount val="18"/>
                <c:pt idx="11" formatCode="#,##0">
                  <c:v>44961</c:v>
                </c:pt>
                <c:pt idx="12" formatCode="#,##0">
                  <c:v>45531</c:v>
                </c:pt>
                <c:pt idx="13" formatCode="#,##0">
                  <c:v>47257</c:v>
                </c:pt>
                <c:pt idx="14" formatCode="#,##0">
                  <c:v>45574</c:v>
                </c:pt>
                <c:pt idx="15" formatCode="#,##0">
                  <c:v>41900</c:v>
                </c:pt>
              </c:numCache>
            </c:numRef>
          </c:val>
          <c:smooth val="0"/>
        </c:ser>
        <c:ser>
          <c:idx val="9"/>
          <c:order val="8"/>
          <c:tx>
            <c:strRef>
              <c:f>all!$B$110</c:f>
              <c:strCache>
                <c:ptCount val="1"/>
                <c:pt idx="0">
                  <c:v>Downey</c:v>
                </c:pt>
              </c:strCache>
            </c:strRef>
          </c:tx>
          <c:spPr>
            <a:ln w="28575" cap="rnd">
              <a:solidFill>
                <a:schemeClr val="accent4">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all!$C$110:$T$110</c:f>
              <c:numCache>
                <c:formatCode>General</c:formatCode>
                <c:ptCount val="18"/>
                <c:pt idx="11" formatCode="#,##0">
                  <c:v>10007</c:v>
                </c:pt>
                <c:pt idx="12" formatCode="#,##0">
                  <c:v>10319</c:v>
                </c:pt>
                <c:pt idx="13" formatCode="#,##0">
                  <c:v>10243</c:v>
                </c:pt>
                <c:pt idx="14" formatCode="#,##0">
                  <c:v>10188</c:v>
                </c:pt>
                <c:pt idx="15" formatCode="#,##0">
                  <c:v>9750</c:v>
                </c:pt>
              </c:numCache>
            </c:numRef>
          </c:val>
          <c:smooth val="0"/>
        </c:ser>
        <c:ser>
          <c:idx val="10"/>
          <c:order val="9"/>
          <c:tx>
            <c:strRef>
              <c:f>all!$B$111</c:f>
              <c:strCache>
                <c:ptCount val="1"/>
                <c:pt idx="0">
                  <c:v>Lancaster</c:v>
                </c:pt>
              </c:strCache>
            </c:strRef>
          </c:tx>
          <c:spPr>
            <a:ln w="28575" cap="rnd">
              <a:solidFill>
                <a:schemeClr val="accent5">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all!$C$111:$T$111</c:f>
              <c:numCache>
                <c:formatCode>General</c:formatCode>
                <c:ptCount val="18"/>
                <c:pt idx="11" formatCode="#,##0">
                  <c:v>12330</c:v>
                </c:pt>
                <c:pt idx="12" formatCode="#,##0">
                  <c:v>11524</c:v>
                </c:pt>
                <c:pt idx="13" formatCode="#,##0">
                  <c:v>12255</c:v>
                </c:pt>
                <c:pt idx="14" formatCode="#,##0">
                  <c:v>11192</c:v>
                </c:pt>
                <c:pt idx="15" formatCode="#,##0">
                  <c:v>9972</c:v>
                </c:pt>
              </c:numCache>
            </c:numRef>
          </c:val>
          <c:smooth val="0"/>
        </c:ser>
        <c:ser>
          <c:idx val="11"/>
          <c:order val="10"/>
          <c:tx>
            <c:strRef>
              <c:f>all!$B$112</c:f>
              <c:strCache>
                <c:ptCount val="1"/>
                <c:pt idx="0">
                  <c:v>Pasadena Humane Society &amp; SPCA</c:v>
                </c:pt>
              </c:strCache>
              <c:extLst xmlns:c15="http://schemas.microsoft.com/office/drawing/2012/chart"/>
            </c:strRef>
          </c:tx>
          <c:spPr>
            <a:ln w="28575" cap="rnd">
              <a:solidFill>
                <a:schemeClr val="accent6">
                  <a:lumMod val="60000"/>
                </a:schemeClr>
              </a:solidFill>
              <a:round/>
            </a:ln>
            <a:effectLst/>
          </c:spPr>
          <c:marker>
            <c:symbol val="square"/>
            <c:size val="5"/>
            <c:spPr>
              <a:solidFill>
                <a:schemeClr val="accent6">
                  <a:lumMod val="60000"/>
                </a:schemeClr>
              </a:solidFill>
              <a:ln w="9525">
                <a:solidFill>
                  <a:schemeClr val="accent6">
                    <a:lumMod val="60000"/>
                  </a:schemeClr>
                </a:solidFill>
              </a:ln>
              <a:effectLst/>
            </c:spPr>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extLst xmlns:c15="http://schemas.microsoft.com/office/drawing/2012/chart"/>
            </c:numRef>
          </c:cat>
          <c:val>
            <c:numRef>
              <c:f>all!$C$112:$T$112</c:f>
              <c:numCache>
                <c:formatCode>General</c:formatCode>
                <c:ptCount val="18"/>
                <c:pt idx="15" formatCode="#,##0">
                  <c:v>4634</c:v>
                </c:pt>
              </c:numCache>
              <c:extLst xmlns:c15="http://schemas.microsoft.com/office/drawing/2012/chart"/>
            </c:numRef>
          </c:val>
          <c:smooth val="0"/>
        </c:ser>
        <c:dLbls>
          <c:showLegendKey val="0"/>
          <c:showVal val="0"/>
          <c:showCatName val="0"/>
          <c:showSerName val="0"/>
          <c:showPercent val="0"/>
          <c:showBubbleSize val="0"/>
        </c:dLbls>
        <c:smooth val="0"/>
        <c:axId val="660813024"/>
        <c:axId val="660813584"/>
        <c:extLst>
          <c:ext xmlns:c15="http://schemas.microsoft.com/office/drawing/2012/chart" uri="{02D57815-91ED-43cb-92C2-25804820EDAC}">
            <c15:filteredLineSeries>
              <c15:ser>
                <c:idx val="12"/>
                <c:order val="11"/>
                <c:tx>
                  <c:strRef>
                    <c:extLst>
                      <c:ext uri="{02D57815-91ED-43cb-92C2-25804820EDAC}">
                        <c15:formulaRef>
                          <c15:sqref>all!$B$113</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uri="{02D57815-91ED-43cb-92C2-25804820EDAC}">
                        <c15:formulaRef>
                          <c15:sqref>all!$C$113:$T$113</c15:sqref>
                        </c15:formulaRef>
                      </c:ext>
                    </c:extLst>
                    <c:numCache>
                      <c:formatCode>General</c:formatCode>
                      <c:ptCount val="18"/>
                      <c:pt idx="15" formatCode="#,##0">
                        <c:v>0</c:v>
                      </c:pt>
                    </c:numCache>
                  </c:numRef>
                </c:val>
                <c:smooth val="0"/>
              </c15:ser>
            </c15:filteredLineSeries>
            <c15:filteredLineSeries>
              <c15:ser>
                <c:idx val="13"/>
                <c:order val="12"/>
                <c:tx>
                  <c:strRef>
                    <c:extLst xmlns:c15="http://schemas.microsoft.com/office/drawing/2012/chart">
                      <c:ext xmlns:c15="http://schemas.microsoft.com/office/drawing/2012/chart" uri="{02D57815-91ED-43cb-92C2-25804820EDAC}">
                        <c15:formulaRef>
                          <c15:sqref>all!$B$114</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all!$C$114:$T$114</c15:sqref>
                        </c15:formulaRef>
                      </c:ext>
                    </c:extLst>
                    <c:numCache>
                      <c:formatCode>General</c:formatCode>
                      <c:ptCount val="18"/>
                      <c:pt idx="15">
                        <c:v>0</c:v>
                      </c:pt>
                      <c:pt idx="16">
                        <c:v>0</c:v>
                      </c:pt>
                      <c:pt idx="17">
                        <c:v>0</c:v>
                      </c:pt>
                    </c:numCache>
                  </c:numRef>
                </c:val>
                <c:smooth val="0"/>
              </c15:ser>
            </c15:filteredLineSeries>
            <c15:filteredLineSeries>
              <c15:ser>
                <c:idx val="14"/>
                <c:order val="13"/>
                <c:tx>
                  <c:strRef>
                    <c:extLst xmlns:c15="http://schemas.microsoft.com/office/drawing/2012/chart">
                      <c:ext xmlns:c15="http://schemas.microsoft.com/office/drawing/2012/chart" uri="{02D57815-91ED-43cb-92C2-25804820EDAC}">
                        <c15:formulaRef>
                          <c15:sqref>all!$B$115</c15:sqref>
                        </c15:formulaRef>
                      </c:ext>
                    </c:extLst>
                    <c:strCache>
                      <c:ptCount val="1"/>
                      <c:pt idx="0">
                        <c:v>0</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all!$C$115:$T$115</c15:sqref>
                        </c15:formulaRef>
                      </c:ext>
                    </c:extLst>
                    <c:numCache>
                      <c:formatCode>General</c:formatCode>
                      <c:ptCount val="18"/>
                      <c:pt idx="15">
                        <c:v>0</c:v>
                      </c:pt>
                      <c:pt idx="16">
                        <c:v>0</c:v>
                      </c:pt>
                      <c:pt idx="17">
                        <c:v>0</c:v>
                      </c:pt>
                    </c:numCache>
                  </c:numRef>
                </c:val>
                <c:smooth val="0"/>
              </c15:ser>
            </c15:filteredLineSeries>
          </c:ext>
        </c:extLst>
      </c:lineChart>
      <c:catAx>
        <c:axId val="6608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813584"/>
        <c:crosses val="autoZero"/>
        <c:auto val="1"/>
        <c:lblAlgn val="ctr"/>
        <c:lblOffset val="100"/>
        <c:noMultiLvlLbl val="0"/>
      </c:catAx>
      <c:valAx>
        <c:axId val="66081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813024"/>
        <c:crosses val="autoZero"/>
        <c:crossBetween val="between"/>
      </c:valAx>
      <c:spPr>
        <a:noFill/>
        <a:ln>
          <a:noFill/>
        </a:ln>
        <a:effectLst/>
      </c:spPr>
    </c:plotArea>
    <c:legend>
      <c:legendPos val="r"/>
      <c:layout>
        <c:manualLayout>
          <c:xMode val="edge"/>
          <c:yMode val="edge"/>
          <c:x val="0.63146687957711567"/>
          <c:y val="0.17950825999691214"/>
          <c:w val="0.35665455279628511"/>
          <c:h val="0.684052661866464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Los Angeles  Dogs Euthanized</a:t>
            </a:r>
            <a:endParaRPr lang="en-US" sz="1400">
              <a:effectLst/>
            </a:endParaRPr>
          </a:p>
        </c:rich>
      </c:tx>
      <c:layout>
        <c:manualLayout>
          <c:xMode val="edge"/>
          <c:yMode val="edge"/>
          <c:x val="9.273437499999999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760218783840827E-2"/>
          <c:y val="0.21199514833373101"/>
          <c:w val="0.54242534368518625"/>
          <c:h val="0.63420066809830589"/>
        </c:manualLayout>
      </c:layout>
      <c:lineChart>
        <c:grouping val="standard"/>
        <c:varyColors val="0"/>
        <c:ser>
          <c:idx val="1"/>
          <c:order val="0"/>
          <c:tx>
            <c:strRef>
              <c:f>all!$A$117</c:f>
              <c:strCache>
                <c:ptCount val="1"/>
                <c:pt idx="0">
                  <c:v>total</c:v>
                </c:pt>
              </c:strCache>
            </c:strRef>
          </c:tx>
          <c:spPr>
            <a:ln w="28575" cap="rnd">
              <a:solidFill>
                <a:schemeClr val="accent2"/>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all!$C$117:$U$117</c:f>
              <c:numCache>
                <c:formatCode>General</c:formatCode>
                <c:ptCount val="19"/>
                <c:pt idx="11">
                  <c:v>47212</c:v>
                </c:pt>
                <c:pt idx="12">
                  <c:v>47856</c:v>
                </c:pt>
                <c:pt idx="13">
                  <c:v>45406</c:v>
                </c:pt>
                <c:pt idx="14">
                  <c:v>44461</c:v>
                </c:pt>
                <c:pt idx="15">
                  <c:v>36935</c:v>
                </c:pt>
              </c:numCache>
            </c:numRef>
          </c:val>
          <c:smooth val="0"/>
        </c:ser>
        <c:ser>
          <c:idx val="2"/>
          <c:order val="1"/>
          <c:tx>
            <c:strRef>
              <c:f>all!$B$118</c:f>
              <c:strCache>
                <c:ptCount val="1"/>
                <c:pt idx="0">
                  <c:v>LRCA for County</c:v>
                </c:pt>
              </c:strCache>
            </c:strRef>
          </c:tx>
          <c:spPr>
            <a:ln w="28575" cap="rnd">
              <a:solidFill>
                <a:schemeClr val="accent3"/>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all!$C$118:$T$118</c:f>
              <c:numCache>
                <c:formatCode>#,##0</c:formatCode>
                <c:ptCount val="18"/>
                <c:pt idx="0">
                  <c:v>60575</c:v>
                </c:pt>
                <c:pt idx="1">
                  <c:v>67908</c:v>
                </c:pt>
                <c:pt idx="2">
                  <c:v>73594</c:v>
                </c:pt>
                <c:pt idx="3">
                  <c:v>79280</c:v>
                </c:pt>
                <c:pt idx="4">
                  <c:v>66220</c:v>
                </c:pt>
                <c:pt idx="5">
                  <c:v>46038</c:v>
                </c:pt>
                <c:pt idx="6">
                  <c:v>44957</c:v>
                </c:pt>
                <c:pt idx="7">
                  <c:v>37078</c:v>
                </c:pt>
                <c:pt idx="8">
                  <c:v>32723</c:v>
                </c:pt>
                <c:pt idx="9">
                  <c:v>30250</c:v>
                </c:pt>
                <c:pt idx="10">
                  <c:v>31925.5</c:v>
                </c:pt>
                <c:pt idx="11">
                  <c:v>33601</c:v>
                </c:pt>
                <c:pt idx="12">
                  <c:v>45873</c:v>
                </c:pt>
                <c:pt idx="13">
                  <c:v>37914</c:v>
                </c:pt>
                <c:pt idx="14">
                  <c:v>40357</c:v>
                </c:pt>
                <c:pt idx="15">
                  <c:v>33679</c:v>
                </c:pt>
              </c:numCache>
            </c:numRef>
          </c:val>
          <c:smooth val="0"/>
        </c:ser>
        <c:ser>
          <c:idx val="3"/>
          <c:order val="2"/>
          <c:tx>
            <c:strRef>
              <c:f>all!$B$119</c:f>
              <c:strCache>
                <c:ptCount val="1"/>
                <c:pt idx="0">
                  <c:v>Los Angeles City</c:v>
                </c:pt>
              </c:strCache>
            </c:strRef>
          </c:tx>
          <c:spPr>
            <a:ln w="28575" cap="rnd">
              <a:solidFill>
                <a:schemeClr val="accent4"/>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all!$C$119:$T$119</c:f>
              <c:numCache>
                <c:formatCode>General</c:formatCode>
                <c:ptCount val="18"/>
                <c:pt idx="5">
                  <c:v>17345</c:v>
                </c:pt>
                <c:pt idx="6">
                  <c:v>12834</c:v>
                </c:pt>
                <c:pt idx="7">
                  <c:v>9988</c:v>
                </c:pt>
                <c:pt idx="8">
                  <c:v>8137</c:v>
                </c:pt>
                <c:pt idx="9">
                  <c:v>6927</c:v>
                </c:pt>
                <c:pt idx="10">
                  <c:v>6038</c:v>
                </c:pt>
                <c:pt idx="11">
                  <c:v>7514</c:v>
                </c:pt>
                <c:pt idx="12">
                  <c:v>7624</c:v>
                </c:pt>
                <c:pt idx="13">
                  <c:v>8209</c:v>
                </c:pt>
                <c:pt idx="14">
                  <c:v>9451</c:v>
                </c:pt>
                <c:pt idx="15">
                  <c:v>7463</c:v>
                </c:pt>
              </c:numCache>
            </c:numRef>
          </c:val>
          <c:smooth val="0"/>
        </c:ser>
        <c:ser>
          <c:idx val="4"/>
          <c:order val="3"/>
          <c:tx>
            <c:strRef>
              <c:f>all!$B$120</c:f>
              <c:strCache>
                <c:ptCount val="1"/>
                <c:pt idx="0">
                  <c:v>  Agoura</c:v>
                </c:pt>
              </c:strCache>
            </c:strRef>
          </c:tx>
          <c:spPr>
            <a:ln w="28575" cap="rnd">
              <a:solidFill>
                <a:schemeClr val="accent5"/>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all!$C$120:$T$120</c:f>
              <c:numCache>
                <c:formatCode>General</c:formatCode>
                <c:ptCount val="18"/>
                <c:pt idx="11" formatCode="#,##0">
                  <c:v>158</c:v>
                </c:pt>
                <c:pt idx="12" formatCode="#,##0">
                  <c:v>111</c:v>
                </c:pt>
                <c:pt idx="13" formatCode="#,##0">
                  <c:v>136</c:v>
                </c:pt>
                <c:pt idx="14" formatCode="#,##0">
                  <c:v>132</c:v>
                </c:pt>
                <c:pt idx="15" formatCode="#,##0">
                  <c:v>82</c:v>
                </c:pt>
              </c:numCache>
            </c:numRef>
          </c:val>
          <c:smooth val="0"/>
        </c:ser>
        <c:ser>
          <c:idx val="5"/>
          <c:order val="4"/>
          <c:tx>
            <c:strRef>
              <c:f>all!$B$121</c:f>
              <c:strCache>
                <c:ptCount val="1"/>
                <c:pt idx="0">
                  <c:v>  Baldwin Park</c:v>
                </c:pt>
              </c:strCache>
            </c:strRef>
          </c:tx>
          <c:spPr>
            <a:ln w="28575" cap="rnd">
              <a:solidFill>
                <a:schemeClr val="accent6"/>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all!$C$121:$T$121</c:f>
              <c:numCache>
                <c:formatCode>General</c:formatCode>
                <c:ptCount val="18"/>
                <c:pt idx="11" formatCode="#,##0">
                  <c:v>3357</c:v>
                </c:pt>
                <c:pt idx="12" formatCode="#,##0">
                  <c:v>3516</c:v>
                </c:pt>
                <c:pt idx="13" formatCode="#,##0">
                  <c:v>1036</c:v>
                </c:pt>
                <c:pt idx="14" formatCode="#,##0">
                  <c:v>3421</c:v>
                </c:pt>
                <c:pt idx="15" formatCode="#,##0">
                  <c:v>2942</c:v>
                </c:pt>
              </c:numCache>
            </c:numRef>
          </c:val>
          <c:smooth val="0"/>
        </c:ser>
        <c:ser>
          <c:idx val="6"/>
          <c:order val="5"/>
          <c:tx>
            <c:strRef>
              <c:f>all!$B$122</c:f>
              <c:strCache>
                <c:ptCount val="1"/>
                <c:pt idx="0">
                  <c:v>  Carson</c:v>
                </c:pt>
              </c:strCache>
            </c:strRef>
          </c:tx>
          <c:spPr>
            <a:ln w="28575" cap="rnd">
              <a:solidFill>
                <a:schemeClr val="accent1">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all!$C$122:$T$122</c:f>
              <c:numCache>
                <c:formatCode>General</c:formatCode>
                <c:ptCount val="18"/>
                <c:pt idx="11" formatCode="#,##0">
                  <c:v>4350</c:v>
                </c:pt>
                <c:pt idx="12" formatCode="#,##0">
                  <c:v>4734</c:v>
                </c:pt>
                <c:pt idx="13" formatCode="#,##0">
                  <c:v>4664</c:v>
                </c:pt>
                <c:pt idx="14" formatCode="#,##0">
                  <c:v>4270</c:v>
                </c:pt>
                <c:pt idx="15" formatCode="#,##0">
                  <c:v>3607</c:v>
                </c:pt>
              </c:numCache>
            </c:numRef>
          </c:val>
          <c:smooth val="0"/>
        </c:ser>
        <c:ser>
          <c:idx val="7"/>
          <c:order val="6"/>
          <c:tx>
            <c:strRef>
              <c:f>all!$B$123</c:f>
              <c:strCache>
                <c:ptCount val="1"/>
                <c:pt idx="0">
                  <c:v>  Castaic</c:v>
                </c:pt>
              </c:strCache>
            </c:strRef>
          </c:tx>
          <c:spPr>
            <a:ln w="28575" cap="rnd">
              <a:solidFill>
                <a:schemeClr val="accent2">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all!$C$123:$T$123</c:f>
              <c:numCache>
                <c:formatCode>General</c:formatCode>
                <c:ptCount val="18"/>
                <c:pt idx="11" formatCode="#,##0">
                  <c:v>745</c:v>
                </c:pt>
                <c:pt idx="12" formatCode="#,##0">
                  <c:v>828</c:v>
                </c:pt>
                <c:pt idx="13" formatCode="#,##0">
                  <c:v>571</c:v>
                </c:pt>
                <c:pt idx="14" formatCode="#,##0">
                  <c:v>543</c:v>
                </c:pt>
                <c:pt idx="15" formatCode="#,##0">
                  <c:v>467</c:v>
                </c:pt>
              </c:numCache>
            </c:numRef>
          </c:val>
          <c:smooth val="0"/>
        </c:ser>
        <c:ser>
          <c:idx val="8"/>
          <c:order val="7"/>
          <c:tx>
            <c:strRef>
              <c:f>all!$B$124</c:f>
              <c:strCache>
                <c:ptCount val="1"/>
                <c:pt idx="0">
                  <c:v>Animal Care Center</c:v>
                </c:pt>
              </c:strCache>
            </c:strRef>
          </c:tx>
          <c:spPr>
            <a:ln w="28575" cap="rnd">
              <a:solidFill>
                <a:schemeClr val="accent3">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all!$C$124:$T$124</c:f>
              <c:numCache>
                <c:formatCode>General</c:formatCode>
                <c:ptCount val="18"/>
                <c:pt idx="11" formatCode="#,##0">
                  <c:v>19849</c:v>
                </c:pt>
                <c:pt idx="12" formatCode="#,##0">
                  <c:v>20116</c:v>
                </c:pt>
                <c:pt idx="13" formatCode="#,##0">
                  <c:v>19971</c:v>
                </c:pt>
                <c:pt idx="14" formatCode="#,##0">
                  <c:v>17505</c:v>
                </c:pt>
                <c:pt idx="15" formatCode="#,##0">
                  <c:v>14398</c:v>
                </c:pt>
              </c:numCache>
            </c:numRef>
          </c:val>
          <c:smooth val="0"/>
        </c:ser>
        <c:ser>
          <c:idx val="9"/>
          <c:order val="8"/>
          <c:tx>
            <c:strRef>
              <c:f>all!$B$125</c:f>
              <c:strCache>
                <c:ptCount val="1"/>
                <c:pt idx="0">
                  <c:v>Downey</c:v>
                </c:pt>
              </c:strCache>
            </c:strRef>
          </c:tx>
          <c:spPr>
            <a:ln w="28575" cap="rnd">
              <a:solidFill>
                <a:schemeClr val="accent4">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all!$C$125:$T$125</c:f>
              <c:numCache>
                <c:formatCode>General</c:formatCode>
                <c:ptCount val="18"/>
                <c:pt idx="11" formatCode="#,##0">
                  <c:v>4557</c:v>
                </c:pt>
                <c:pt idx="12" formatCode="#,##0">
                  <c:v>4910</c:v>
                </c:pt>
                <c:pt idx="13" formatCode="#,##0">
                  <c:v>4760</c:v>
                </c:pt>
                <c:pt idx="14" formatCode="#,##0">
                  <c:v>4758</c:v>
                </c:pt>
                <c:pt idx="15" formatCode="#,##0">
                  <c:v>4074</c:v>
                </c:pt>
              </c:numCache>
            </c:numRef>
          </c:val>
          <c:smooth val="0"/>
        </c:ser>
        <c:ser>
          <c:idx val="10"/>
          <c:order val="9"/>
          <c:tx>
            <c:strRef>
              <c:f>all!$B$126</c:f>
              <c:strCache>
                <c:ptCount val="1"/>
                <c:pt idx="0">
                  <c:v>Lancaster</c:v>
                </c:pt>
              </c:strCache>
            </c:strRef>
          </c:tx>
          <c:spPr>
            <a:ln w="28575" cap="rnd">
              <a:solidFill>
                <a:schemeClr val="accent5">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all!$C$126:$T$126</c:f>
              <c:numCache>
                <c:formatCode>General</c:formatCode>
                <c:ptCount val="18"/>
                <c:pt idx="11" formatCode="#,##0">
                  <c:v>6682</c:v>
                </c:pt>
                <c:pt idx="12" formatCode="#,##0">
                  <c:v>6017</c:v>
                </c:pt>
                <c:pt idx="13" formatCode="#,##0">
                  <c:v>6059</c:v>
                </c:pt>
                <c:pt idx="14" formatCode="#,##0">
                  <c:v>4381</c:v>
                </c:pt>
                <c:pt idx="15" formatCode="#,##0">
                  <c:v>3226</c:v>
                </c:pt>
              </c:numCache>
            </c:numRef>
          </c:val>
          <c:smooth val="0"/>
        </c:ser>
        <c:ser>
          <c:idx val="11"/>
          <c:order val="10"/>
          <c:tx>
            <c:strRef>
              <c:f>all!$B$127</c:f>
              <c:strCache>
                <c:ptCount val="1"/>
                <c:pt idx="0">
                  <c:v>Pasadena Humane Society &amp; SPCA</c:v>
                </c:pt>
              </c:strCache>
              <c:extLst xmlns:c15="http://schemas.microsoft.com/office/drawing/2012/chart"/>
            </c:strRef>
          </c:tx>
          <c:spPr>
            <a:ln w="28575" cap="rnd">
              <a:solidFill>
                <a:schemeClr val="accent6">
                  <a:lumMod val="60000"/>
                </a:schemeClr>
              </a:solidFill>
              <a:round/>
            </a:ln>
            <a:effectLst/>
          </c:spPr>
          <c:marker>
            <c:symbol val="square"/>
            <c:size val="5"/>
            <c:spPr>
              <a:solidFill>
                <a:schemeClr val="accent6">
                  <a:lumMod val="60000"/>
                </a:schemeClr>
              </a:solidFill>
              <a:ln w="9525">
                <a:solidFill>
                  <a:schemeClr val="accent6">
                    <a:lumMod val="60000"/>
                  </a:schemeClr>
                </a:solidFill>
              </a:ln>
              <a:effectLst/>
            </c:spPr>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extLst xmlns:c15="http://schemas.microsoft.com/office/drawing/2012/chart"/>
            </c:numRef>
          </c:cat>
          <c:val>
            <c:numRef>
              <c:f>all!$C$127:$T$127</c:f>
              <c:numCache>
                <c:formatCode>General</c:formatCode>
                <c:ptCount val="18"/>
                <c:pt idx="15">
                  <c:v>676</c:v>
                </c:pt>
              </c:numCache>
              <c:extLst xmlns:c15="http://schemas.microsoft.com/office/drawing/2012/chart"/>
            </c:numRef>
          </c:val>
          <c:smooth val="0"/>
        </c:ser>
        <c:dLbls>
          <c:showLegendKey val="0"/>
          <c:showVal val="0"/>
          <c:showCatName val="0"/>
          <c:showSerName val="0"/>
          <c:showPercent val="0"/>
          <c:showBubbleSize val="0"/>
        </c:dLbls>
        <c:smooth val="0"/>
        <c:axId val="660539808"/>
        <c:axId val="660540368"/>
        <c:extLst>
          <c:ext xmlns:c15="http://schemas.microsoft.com/office/drawing/2012/chart" uri="{02D57815-91ED-43cb-92C2-25804820EDAC}">
            <c15:filteredLineSeries>
              <c15:ser>
                <c:idx val="12"/>
                <c:order val="11"/>
                <c:tx>
                  <c:strRef>
                    <c:extLst>
                      <c:ext uri="{02D57815-91ED-43cb-92C2-25804820EDAC}">
                        <c15:formulaRef>
                          <c15:sqref>all!$B$128</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uri="{02D57815-91ED-43cb-92C2-25804820EDAC}">
                        <c15:formulaRef>
                          <c15:sqref>all!$C$128:$T$128</c15:sqref>
                        </c15:formulaRef>
                      </c:ext>
                    </c:extLst>
                    <c:numCache>
                      <c:formatCode>General</c:formatCode>
                      <c:ptCount val="18"/>
                      <c:pt idx="15">
                        <c:v>0</c:v>
                      </c:pt>
                    </c:numCache>
                  </c:numRef>
                </c:val>
                <c:smooth val="0"/>
              </c15:ser>
            </c15:filteredLineSeries>
            <c15:filteredLineSeries>
              <c15:ser>
                <c:idx val="13"/>
                <c:order val="12"/>
                <c:tx>
                  <c:strRef>
                    <c:extLst xmlns:c15="http://schemas.microsoft.com/office/drawing/2012/chart">
                      <c:ext xmlns:c15="http://schemas.microsoft.com/office/drawing/2012/chart" uri="{02D57815-91ED-43cb-92C2-25804820EDAC}">
                        <c15:formulaRef>
                          <c15:sqref>all!$B$129</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all!$C$129:$T$129</c15:sqref>
                        </c15:formulaRef>
                      </c:ext>
                    </c:extLst>
                    <c:numCache>
                      <c:formatCode>General</c:formatCode>
                      <c:ptCount val="18"/>
                      <c:pt idx="15">
                        <c:v>0</c:v>
                      </c:pt>
                    </c:numCache>
                  </c:numRef>
                </c:val>
                <c:smooth val="0"/>
              </c15:ser>
            </c15:filteredLineSeries>
            <c15:filteredLineSeries>
              <c15:ser>
                <c:idx val="14"/>
                <c:order val="13"/>
                <c:tx>
                  <c:strRef>
                    <c:extLst xmlns:c15="http://schemas.microsoft.com/office/drawing/2012/chart">
                      <c:ext xmlns:c15="http://schemas.microsoft.com/office/drawing/2012/chart" uri="{02D57815-91ED-43cb-92C2-25804820EDAC}">
                        <c15:formulaRef>
                          <c15:sqref>all!$B$130</c15:sqref>
                        </c15:formulaRef>
                      </c:ext>
                    </c:extLst>
                    <c:strCache>
                      <c:ptCount val="1"/>
                      <c:pt idx="0">
                        <c:v>0</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all!$C$130:$T$130</c15:sqref>
                        </c15:formulaRef>
                      </c:ext>
                    </c:extLst>
                    <c:numCache>
                      <c:formatCode>General</c:formatCode>
                      <c:ptCount val="18"/>
                      <c:pt idx="15">
                        <c:v>0</c:v>
                      </c:pt>
                    </c:numCache>
                  </c:numRef>
                </c:val>
                <c:smooth val="0"/>
              </c15:ser>
            </c15:filteredLineSeries>
          </c:ext>
        </c:extLst>
      </c:lineChart>
      <c:catAx>
        <c:axId val="66053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540368"/>
        <c:crosses val="autoZero"/>
        <c:auto val="1"/>
        <c:lblAlgn val="ctr"/>
        <c:lblOffset val="100"/>
        <c:noMultiLvlLbl val="0"/>
      </c:catAx>
      <c:valAx>
        <c:axId val="66054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539808"/>
        <c:crosses val="autoZero"/>
        <c:crossBetween val="between"/>
      </c:valAx>
      <c:spPr>
        <a:noFill/>
        <a:ln>
          <a:noFill/>
        </a:ln>
        <a:effectLst/>
      </c:spPr>
    </c:plotArea>
    <c:legend>
      <c:legendPos val="r"/>
      <c:layout>
        <c:manualLayout>
          <c:xMode val="edge"/>
          <c:yMode val="edge"/>
          <c:x val="0.63845988657012276"/>
          <c:y val="0.20202020202020202"/>
          <c:w val="0.3539047042196648"/>
          <c:h val="0.656565656565656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0"/>
          <a:lstStyle/>
          <a:p>
            <a:pPr>
              <a:defRPr/>
            </a:pPr>
            <a:r>
              <a:rPr lang="en-US" sz="1800" b="1" i="0" u="none" strike="noStrike" baseline="0">
                <a:effectLst/>
              </a:rPr>
              <a:t>Los Angeles </a:t>
            </a:r>
            <a:r>
              <a:rPr lang="en-US"/>
              <a:t>dogs</a:t>
            </a:r>
          </a:p>
        </c:rich>
      </c:tx>
      <c:layout>
        <c:manualLayout>
          <c:xMode val="edge"/>
          <c:yMode val="edge"/>
          <c:x val="0.30155465525315561"/>
          <c:y val="3.6732482303348447E-2"/>
        </c:manualLayout>
      </c:layout>
      <c:overlay val="0"/>
    </c:title>
    <c:autoTitleDeleted val="0"/>
    <c:plotArea>
      <c:layout>
        <c:manualLayout>
          <c:layoutTarget val="inner"/>
          <c:xMode val="edge"/>
          <c:yMode val="edge"/>
          <c:x val="0.13640125897125929"/>
          <c:y val="0.21591207349081365"/>
          <c:w val="0.52373654855643048"/>
          <c:h val="0.53422313688061729"/>
        </c:manualLayout>
      </c:layout>
      <c:lineChart>
        <c:grouping val="standard"/>
        <c:varyColors val="0"/>
        <c:ser>
          <c:idx val="0"/>
          <c:order val="0"/>
          <c:tx>
            <c:strRef>
              <c:f>all!$B$10</c:f>
              <c:strCache>
                <c:ptCount val="1"/>
                <c:pt idx="0">
                  <c:v>dogs in</c:v>
                </c:pt>
              </c:strCache>
            </c:strRef>
          </c:tx>
          <c:spPr>
            <a:ln>
              <a:solidFill>
                <a:srgbClr val="7030A0"/>
              </a:solidFill>
            </a:ln>
          </c:spPr>
          <c:marker>
            <c:symbol val="none"/>
          </c:marker>
          <c:cat>
            <c:numRef>
              <c:f>all!$L$2:$T$2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all!$L$10:$T$10</c:f>
              <c:numCache>
                <c:formatCode>General</c:formatCode>
                <c:ptCount val="9"/>
                <c:pt idx="2">
                  <c:v>120714</c:v>
                </c:pt>
                <c:pt idx="3">
                  <c:v>122932</c:v>
                </c:pt>
                <c:pt idx="4">
                  <c:v>128135</c:v>
                </c:pt>
                <c:pt idx="5">
                  <c:v>126582</c:v>
                </c:pt>
                <c:pt idx="6">
                  <c:v>123398</c:v>
                </c:pt>
              </c:numCache>
            </c:numRef>
          </c:val>
          <c:smooth val="0"/>
        </c:ser>
        <c:ser>
          <c:idx val="1"/>
          <c:order val="1"/>
          <c:tx>
            <c:strRef>
              <c:f>all!$B$11</c:f>
              <c:strCache>
                <c:ptCount val="1"/>
                <c:pt idx="0">
                  <c:v>dogs euthanized</c:v>
                </c:pt>
              </c:strCache>
            </c:strRef>
          </c:tx>
          <c:spPr>
            <a:ln>
              <a:solidFill>
                <a:srgbClr val="FF0000"/>
              </a:solidFill>
            </a:ln>
          </c:spPr>
          <c:marker>
            <c:symbol val="none"/>
          </c:marker>
          <c:cat>
            <c:numRef>
              <c:f>all!$L$2:$T$2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all!$L$11:$T$11</c:f>
              <c:numCache>
                <c:formatCode>General</c:formatCode>
                <c:ptCount val="9"/>
                <c:pt idx="2">
                  <c:v>47212</c:v>
                </c:pt>
                <c:pt idx="3">
                  <c:v>47856</c:v>
                </c:pt>
                <c:pt idx="4">
                  <c:v>45406</c:v>
                </c:pt>
                <c:pt idx="5">
                  <c:v>44461</c:v>
                </c:pt>
                <c:pt idx="6">
                  <c:v>36935</c:v>
                </c:pt>
              </c:numCache>
            </c:numRef>
          </c:val>
          <c:smooth val="0"/>
        </c:ser>
        <c:dLbls>
          <c:showLegendKey val="0"/>
          <c:showVal val="0"/>
          <c:showCatName val="0"/>
          <c:showSerName val="0"/>
          <c:showPercent val="0"/>
          <c:showBubbleSize val="0"/>
        </c:dLbls>
        <c:smooth val="0"/>
        <c:axId val="838199168"/>
        <c:axId val="838183488"/>
        <c:extLst>
          <c:ext xmlns:c15="http://schemas.microsoft.com/office/drawing/2012/chart" uri="{02D57815-91ED-43cb-92C2-25804820EDAC}">
            <c15:filteredLineSeries>
              <c15:ser>
                <c:idx val="2"/>
                <c:order val="2"/>
                <c:tx>
                  <c:strRef>
                    <c:extLst>
                      <c:ext uri="{02D57815-91ED-43cb-92C2-25804820EDAC}">
                        <c15:formulaRef>
                          <c15:sqref>all!$B$12</c15:sqref>
                        </c15:formulaRef>
                      </c:ext>
                    </c:extLst>
                    <c:strCache>
                      <c:ptCount val="1"/>
                      <c:pt idx="0">
                        <c:v>dogs s/n</c:v>
                      </c:pt>
                    </c:strCache>
                  </c:strRef>
                </c:tx>
                <c:spPr>
                  <a:ln>
                    <a:solidFill>
                      <a:srgbClr val="00B050"/>
                    </a:solidFill>
                  </a:ln>
                </c:spPr>
                <c:marker>
                  <c:symbol val="square"/>
                  <c:size val="5"/>
                  <c:spPr>
                    <a:solidFill>
                      <a:srgbClr val="00B050"/>
                    </a:solidFill>
                  </c:spPr>
                </c:marker>
                <c:cat>
                  <c:numRef>
                    <c:extLst>
                      <c:ext uri="{02D57815-91ED-43cb-92C2-25804820EDAC}">
                        <c15:formulaRef>
                          <c15:sqref>all!$L$2:$T$2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all!$L$12:$T$12</c15:sqref>
                        </c15:formulaRef>
                      </c:ext>
                    </c:extLst>
                    <c:numCache>
                      <c:formatCode>0</c:formatCode>
                      <c:ptCount val="9"/>
                      <c:pt idx="2">
                        <c:v>0</c:v>
                      </c:pt>
                      <c:pt idx="3">
                        <c:v>0</c:v>
                      </c:pt>
                      <c:pt idx="4">
                        <c:v>0</c:v>
                      </c:pt>
                      <c:pt idx="5">
                        <c:v>0</c:v>
                      </c:pt>
                      <c:pt idx="6">
                        <c:v>2464</c:v>
                      </c:pt>
                    </c:numCache>
                  </c:numRef>
                </c:val>
                <c:smooth val="0"/>
              </c15:ser>
            </c15:filteredLineSeries>
          </c:ext>
        </c:extLst>
      </c:lineChart>
      <c:catAx>
        <c:axId val="838199168"/>
        <c:scaling>
          <c:orientation val="minMax"/>
        </c:scaling>
        <c:delete val="0"/>
        <c:axPos val="b"/>
        <c:numFmt formatCode="General" sourceLinked="1"/>
        <c:majorTickMark val="out"/>
        <c:minorTickMark val="none"/>
        <c:tickLblPos val="nextTo"/>
        <c:txPr>
          <a:bodyPr rot="2700000"/>
          <a:lstStyle/>
          <a:p>
            <a:pPr>
              <a:defRPr/>
            </a:pPr>
            <a:endParaRPr lang="en-US"/>
          </a:p>
        </c:txPr>
        <c:crossAx val="838183488"/>
        <c:crosses val="autoZero"/>
        <c:auto val="1"/>
        <c:lblAlgn val="ctr"/>
        <c:lblOffset val="100"/>
        <c:noMultiLvlLbl val="0"/>
      </c:catAx>
      <c:valAx>
        <c:axId val="838183488"/>
        <c:scaling>
          <c:orientation val="minMax"/>
        </c:scaling>
        <c:delete val="0"/>
        <c:axPos val="l"/>
        <c:majorGridlines/>
        <c:numFmt formatCode="0" sourceLinked="1"/>
        <c:majorTickMark val="out"/>
        <c:minorTickMark val="none"/>
        <c:tickLblPos val="nextTo"/>
        <c:crossAx val="838199168"/>
        <c:crosses val="autoZero"/>
        <c:crossBetween val="between"/>
      </c:valAx>
    </c:plotArea>
    <c:legend>
      <c:legendPos val="r"/>
      <c:layout>
        <c:manualLayout>
          <c:xMode val="edge"/>
          <c:yMode val="edge"/>
          <c:x val="0.69597477701179467"/>
          <c:y val="0.31255970052923715"/>
          <c:w val="0.28474205247165679"/>
          <c:h val="0.49583661417322833"/>
        </c:manualLayout>
      </c:layout>
      <c:overlay val="0"/>
    </c:legend>
    <c:plotVisOnly val="1"/>
    <c:dispBlanksAs val="span"/>
    <c:showDLblsOverMax val="0"/>
  </c:chart>
  <c:printSettings>
    <c:headerFooter/>
    <c:pageMargins b="0.75000000000000444" l="0.70000000000000062" r="0.70000000000000062" t="0.75000000000000444"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800" b="1" i="0" u="none" strike="noStrike" baseline="0">
                <a:effectLst/>
              </a:rPr>
              <a:t>Los Angeles </a:t>
            </a:r>
            <a:r>
              <a:rPr lang="en-US"/>
              <a:t> per 1000</a:t>
            </a:r>
          </a:p>
        </c:rich>
      </c:tx>
      <c:layout/>
      <c:overlay val="0"/>
    </c:title>
    <c:autoTitleDeleted val="0"/>
    <c:plotArea>
      <c:layout>
        <c:manualLayout>
          <c:layoutTarget val="inner"/>
          <c:xMode val="edge"/>
          <c:yMode val="edge"/>
          <c:x val="0.13399744656135104"/>
          <c:y val="0.19951085659747078"/>
          <c:w val="0.48815640232470942"/>
          <c:h val="0.59804392348683688"/>
        </c:manualLayout>
      </c:layout>
      <c:lineChart>
        <c:grouping val="standard"/>
        <c:varyColors val="0"/>
        <c:ser>
          <c:idx val="0"/>
          <c:order val="0"/>
          <c:tx>
            <c:strRef>
              <c:f>all!$B$19</c:f>
              <c:strCache>
                <c:ptCount val="1"/>
                <c:pt idx="0">
                  <c:v>intake  per 1000</c:v>
                </c:pt>
              </c:strCache>
            </c:strRef>
          </c:tx>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all!$L$19:$T$19</c:f>
              <c:numCache>
                <c:formatCode>0.0</c:formatCode>
                <c:ptCount val="9"/>
                <c:pt idx="2">
                  <c:v>22.49820621157486</c:v>
                </c:pt>
                <c:pt idx="3">
                  <c:v>21.895982168546343</c:v>
                </c:pt>
                <c:pt idx="4">
                  <c:v>22.479975515870127</c:v>
                </c:pt>
                <c:pt idx="5">
                  <c:v>21.689944752844216</c:v>
                </c:pt>
                <c:pt idx="6">
                  <c:v>21.119904507819594</c:v>
                </c:pt>
              </c:numCache>
            </c:numRef>
          </c:val>
          <c:smooth val="0"/>
        </c:ser>
        <c:ser>
          <c:idx val="1"/>
          <c:order val="1"/>
          <c:tx>
            <c:strRef>
              <c:f>all!$B$20</c:f>
              <c:strCache>
                <c:ptCount val="1"/>
                <c:pt idx="0">
                  <c:v>deaths per 1000</c:v>
                </c:pt>
              </c:strCache>
            </c:strRef>
          </c:tx>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all!$L$20:$T$20</c:f>
              <c:numCache>
                <c:formatCode>0.00</c:formatCode>
                <c:ptCount val="9"/>
                <c:pt idx="2">
                  <c:v>12.694165820908367</c:v>
                </c:pt>
                <c:pt idx="3">
                  <c:v>12.075849878877905</c:v>
                </c:pt>
                <c:pt idx="4">
                  <c:v>11.866858886776686</c:v>
                </c:pt>
                <c:pt idx="5">
                  <c:v>10.899104302495111</c:v>
                </c:pt>
                <c:pt idx="6">
                  <c:v>9.5849664998235493</c:v>
                </c:pt>
              </c:numCache>
            </c:numRef>
          </c:val>
          <c:smooth val="0"/>
        </c:ser>
        <c:dLbls>
          <c:showLegendKey val="0"/>
          <c:showVal val="0"/>
          <c:showCatName val="0"/>
          <c:showSerName val="0"/>
          <c:showPercent val="0"/>
          <c:showBubbleSize val="0"/>
        </c:dLbls>
        <c:marker val="1"/>
        <c:smooth val="0"/>
        <c:axId val="838175648"/>
        <c:axId val="838191888"/>
        <c:extLst>
          <c:ext xmlns:c15="http://schemas.microsoft.com/office/drawing/2012/chart" uri="{02D57815-91ED-43cb-92C2-25804820EDAC}">
            <c15:filteredLineSeries>
              <c15:ser>
                <c:idx val="2"/>
                <c:order val="2"/>
                <c:tx>
                  <c:strRef>
                    <c:extLst>
                      <c:ext uri="{02D57815-91ED-43cb-92C2-25804820EDAC}">
                        <c15:formulaRef>
                          <c15:sqref>all!$B$21</c15:sqref>
                        </c15:formulaRef>
                      </c:ext>
                    </c:extLst>
                    <c:strCache>
                      <c:ptCount val="1"/>
                      <c:pt idx="0">
                        <c:v>s/n per 1000</c:v>
                      </c:pt>
                    </c:strCache>
                  </c:strRef>
                </c:tx>
                <c:spPr>
                  <a:ln>
                    <a:solidFill>
                      <a:srgbClr val="00B050"/>
                    </a:solidFill>
                  </a:ln>
                </c:spPr>
                <c:marker>
                  <c:symbol val="square"/>
                  <c:size val="5"/>
                  <c:spPr>
                    <a:solidFill>
                      <a:srgbClr val="00B050"/>
                    </a:solidFill>
                  </c:spPr>
                </c:marker>
                <c:cat>
                  <c:numRef>
                    <c:extLst>
                      <c:ex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all!$L$21:$T$21</c15:sqref>
                        </c15:formulaRef>
                      </c:ext>
                    </c:extLst>
                    <c:numCache>
                      <c:formatCode>0.00</c:formatCode>
                      <c:ptCount val="9"/>
                      <c:pt idx="2">
                        <c:v>0</c:v>
                      </c:pt>
                      <c:pt idx="3">
                        <c:v>0</c:v>
                      </c:pt>
                      <c:pt idx="4">
                        <c:v>0</c:v>
                      </c:pt>
                      <c:pt idx="5">
                        <c:v>0</c:v>
                      </c:pt>
                      <c:pt idx="6">
                        <c:v>0.39608477986434937</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all!$B$22</c15:sqref>
                        </c15:formulaRef>
                      </c:ext>
                    </c:extLst>
                    <c:strCache>
                      <c:ptCount val="1"/>
                      <c:pt idx="0">
                        <c:v>intake change</c:v>
                      </c:pt>
                    </c:strCache>
                  </c:strRef>
                </c:tx>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all!$L$22:$T$22</c15:sqref>
                        </c15:formulaRef>
                      </c:ext>
                    </c:extLst>
                    <c:numCache>
                      <c:formatCode>0.00</c:formatCode>
                      <c:ptCount val="9"/>
                    </c:numCache>
                  </c:numRef>
                </c:val>
                <c:smooth val="0"/>
              </c15:ser>
            </c15:filteredLineSeries>
          </c:ext>
        </c:extLst>
      </c:lineChart>
      <c:lineChart>
        <c:grouping val="standard"/>
        <c:varyColors val="0"/>
        <c:dLbls>
          <c:showLegendKey val="0"/>
          <c:showVal val="0"/>
          <c:showCatName val="0"/>
          <c:showSerName val="0"/>
          <c:showPercent val="0"/>
          <c:showBubbleSize val="0"/>
        </c:dLbls>
        <c:marker val="1"/>
        <c:smooth val="0"/>
        <c:axId val="838181808"/>
        <c:axId val="838182368"/>
        <c:extLst>
          <c:ext xmlns:c15="http://schemas.microsoft.com/office/drawing/2012/chart" uri="{02D57815-91ED-43cb-92C2-25804820EDAC}">
            <c15:filteredLineSeries>
              <c15:ser>
                <c:idx val="4"/>
                <c:order val="4"/>
                <c:tx>
                  <c:strRef>
                    <c:extLst>
                      <c:ext uri="{02D57815-91ED-43cb-92C2-25804820EDAC}">
                        <c15:formulaRef>
                          <c15:sqref>all!$B$23</c15:sqref>
                        </c15:formulaRef>
                      </c:ext>
                    </c:extLst>
                    <c:strCache>
                      <c:ptCount val="1"/>
                      <c:pt idx="0">
                        <c:v>peak CLKI</c:v>
                      </c:pt>
                    </c:strCache>
                  </c:strRef>
                </c:tx>
                <c:marker>
                  <c:symbol val="none"/>
                </c:marker>
                <c:cat>
                  <c:numRef>
                    <c:extLst>
                      <c:ex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all!$L$23:$T$23</c15:sqref>
                        </c15:formulaRef>
                      </c:ext>
                    </c:extLst>
                    <c:numCache>
                      <c:formatCode>0.00</c:formatCode>
                      <c:ptCount val="9"/>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all!$B$24</c15:sqref>
                        </c15:formulaRef>
                      </c:ext>
                    </c:extLst>
                    <c:strCache>
                      <c:ptCount val="1"/>
                      <c:pt idx="0">
                        <c:v>ave CLKI</c:v>
                      </c:pt>
                    </c:strCache>
                  </c:strRef>
                </c:tx>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all!$L$24:$T$24</c15:sqref>
                        </c15:formulaRef>
                      </c:ext>
                    </c:extLst>
                    <c:numCache>
                      <c:formatCode>0.00</c:formatCode>
                      <c:ptCount val="9"/>
                    </c:numCache>
                  </c:numRef>
                </c:val>
                <c:smooth val="0"/>
              </c15:ser>
            </c15:filteredLineSeries>
            <c15:filteredLineSeries>
              <c15:ser>
                <c:idx val="6"/>
                <c:order val="6"/>
                <c:tx>
                  <c:strRef>
                    <c:extLst xmlns:c15="http://schemas.microsoft.com/office/drawing/2012/chart">
                      <c:ext xmlns:c15="http://schemas.microsoft.com/office/drawing/2012/chart" uri="{02D57815-91ED-43cb-92C2-25804820EDAC}">
                        <c15:formulaRef>
                          <c15:sqref>all!$B$25</c15:sqref>
                        </c15:formulaRef>
                      </c:ext>
                    </c:extLst>
                    <c:strCache>
                      <c:ptCount val="1"/>
                      <c:pt idx="0">
                        <c:v>peak CLKI</c:v>
                      </c:pt>
                    </c:strCache>
                  </c:strRef>
                </c:tx>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all!$L$25:$T$25</c15:sqref>
                        </c15:formulaRef>
                      </c:ext>
                    </c:extLst>
                    <c:numCache>
                      <c:formatCode>0.00</c:formatCode>
                      <c:ptCount val="9"/>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all!$B$26</c15:sqref>
                        </c15:formulaRef>
                      </c:ext>
                    </c:extLst>
                    <c:strCache>
                      <c:ptCount val="1"/>
                      <c:pt idx="0">
                        <c:v>ave CLKI</c:v>
                      </c:pt>
                    </c:strCache>
                  </c:strRef>
                </c:tx>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all!$L$26:$T$26</c15:sqref>
                        </c15:formulaRef>
                      </c:ext>
                    </c:extLst>
                    <c:numCache>
                      <c:formatCode>0.00</c:formatCode>
                      <c:ptCount val="9"/>
                    </c:numCache>
                  </c:numRef>
                </c:val>
                <c:smooth val="0"/>
              </c15:ser>
            </c15:filteredLineSeries>
          </c:ext>
        </c:extLst>
      </c:lineChart>
      <c:catAx>
        <c:axId val="838175648"/>
        <c:scaling>
          <c:orientation val="minMax"/>
        </c:scaling>
        <c:delete val="0"/>
        <c:axPos val="b"/>
        <c:title>
          <c:tx>
            <c:rich>
              <a:bodyPr/>
              <a:lstStyle/>
              <a:p>
                <a:pPr>
                  <a:defRPr/>
                </a:pPr>
                <a:r>
                  <a:rPr lang="en-US" sz="800" b="0"/>
                  <a:t>www.spayship.com - Lisa Wahl</a:t>
                </a:r>
              </a:p>
            </c:rich>
          </c:tx>
          <c:layout>
            <c:manualLayout>
              <c:xMode val="edge"/>
              <c:yMode val="edge"/>
              <c:x val="0.68145598987626543"/>
              <c:y val="0.92561165868252482"/>
            </c:manualLayout>
          </c:layout>
          <c:overlay val="0"/>
        </c:title>
        <c:numFmt formatCode="General" sourceLinked="1"/>
        <c:majorTickMark val="out"/>
        <c:minorTickMark val="none"/>
        <c:tickLblPos val="nextTo"/>
        <c:txPr>
          <a:bodyPr rot="2700000"/>
          <a:lstStyle/>
          <a:p>
            <a:pPr>
              <a:defRPr/>
            </a:pPr>
            <a:endParaRPr lang="en-US"/>
          </a:p>
        </c:txPr>
        <c:crossAx val="838191888"/>
        <c:crosses val="autoZero"/>
        <c:auto val="1"/>
        <c:lblAlgn val="ctr"/>
        <c:lblOffset val="100"/>
        <c:noMultiLvlLbl val="0"/>
      </c:catAx>
      <c:valAx>
        <c:axId val="838191888"/>
        <c:scaling>
          <c:orientation val="minMax"/>
        </c:scaling>
        <c:delete val="0"/>
        <c:axPos val="l"/>
        <c:majorGridlines/>
        <c:numFmt formatCode="0.0" sourceLinked="1"/>
        <c:majorTickMark val="out"/>
        <c:minorTickMark val="none"/>
        <c:tickLblPos val="nextTo"/>
        <c:crossAx val="838175648"/>
        <c:crosses val="autoZero"/>
        <c:crossBetween val="between"/>
      </c:valAx>
      <c:valAx>
        <c:axId val="838182368"/>
        <c:scaling>
          <c:orientation val="minMax"/>
        </c:scaling>
        <c:delete val="0"/>
        <c:axPos val="r"/>
        <c:numFmt formatCode="0.00" sourceLinked="1"/>
        <c:majorTickMark val="out"/>
        <c:minorTickMark val="none"/>
        <c:tickLblPos val="nextTo"/>
        <c:crossAx val="838181808"/>
        <c:crosses val="max"/>
        <c:crossBetween val="between"/>
      </c:valAx>
      <c:catAx>
        <c:axId val="838181808"/>
        <c:scaling>
          <c:orientation val="minMax"/>
        </c:scaling>
        <c:delete val="1"/>
        <c:axPos val="b"/>
        <c:numFmt formatCode="General" sourceLinked="1"/>
        <c:majorTickMark val="out"/>
        <c:minorTickMark val="none"/>
        <c:tickLblPos val="nextTo"/>
        <c:crossAx val="838182368"/>
        <c:crosses val="autoZero"/>
        <c:auto val="1"/>
        <c:lblAlgn val="ctr"/>
        <c:lblOffset val="100"/>
        <c:noMultiLvlLbl val="0"/>
      </c:catAx>
    </c:plotArea>
    <c:legend>
      <c:legendPos val="r"/>
      <c:layout>
        <c:manualLayout>
          <c:xMode val="edge"/>
          <c:yMode val="edge"/>
          <c:x val="0.73642650096712858"/>
          <c:y val="0.27633435958913433"/>
          <c:w val="0.26357349903287142"/>
          <c:h val="0.4337977639158741"/>
        </c:manualLayout>
      </c:layout>
      <c:overlay val="0"/>
    </c:legend>
    <c:plotVisOnly val="1"/>
    <c:dispBlanksAs val="span"/>
    <c:showDLblsOverMax val="0"/>
  </c:chart>
  <c:printSettings>
    <c:headerFooter/>
    <c:pageMargins b="0.75000000000000422" l="0.70000000000000062" r="0.70000000000000062" t="0.750000000000004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800" b="1" i="0" u="none" strike="noStrike" baseline="0">
                <a:effectLst/>
              </a:rPr>
              <a:t>Los Angeles </a:t>
            </a:r>
            <a:r>
              <a:rPr lang="en-US"/>
              <a:t> %</a:t>
            </a:r>
          </a:p>
        </c:rich>
      </c:tx>
      <c:layout>
        <c:manualLayout>
          <c:xMode val="edge"/>
          <c:yMode val="edge"/>
          <c:x val="0.29622314622314627"/>
          <c:y val="2.164502164502164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356057753695549"/>
          <c:y val="0.2302378395882333"/>
          <c:w val="0.5175263157894735"/>
          <c:h val="0.55745943688857069"/>
        </c:manualLayout>
      </c:layout>
      <c:lineChart>
        <c:grouping val="standard"/>
        <c:varyColors val="0"/>
        <c:ser>
          <c:idx val="8"/>
          <c:order val="0"/>
          <c:tx>
            <c:strRef>
              <c:f>all!$A$31:$B$31</c:f>
              <c:strCache>
                <c:ptCount val="2"/>
                <c:pt idx="0">
                  <c:v>dog</c:v>
                </c:pt>
                <c:pt idx="1">
                  <c:v>LLR</c:v>
                </c:pt>
              </c:strCache>
            </c:strRef>
          </c:tx>
          <c:spPr>
            <a:ln w="28575" cap="rnd" cmpd="sng" algn="ctr">
              <a:solidFill>
                <a:schemeClr val="accent6">
                  <a:lumMod val="80000"/>
                  <a:lumOff val="2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all!$L$47:$T$47</c:f>
              <c:numCache>
                <c:formatCode>0.0%</c:formatCode>
                <c:ptCount val="9"/>
                <c:pt idx="2">
                  <c:v>0.60889374886094405</c:v>
                </c:pt>
                <c:pt idx="3">
                  <c:v>0.61071161292421827</c:v>
                </c:pt>
                <c:pt idx="4">
                  <c:v>0.64563936473250871</c:v>
                </c:pt>
                <c:pt idx="5">
                  <c:v>0.64875732726612001</c:v>
                </c:pt>
                <c:pt idx="6">
                  <c:v>0.70068396570446845</c:v>
                </c:pt>
              </c:numCache>
            </c:numRef>
          </c:val>
          <c:smooth val="0"/>
        </c:ser>
        <c:ser>
          <c:idx val="7"/>
          <c:order val="1"/>
          <c:tx>
            <c:strRef>
              <c:f>all!$A$34:$B$34</c:f>
              <c:strCache>
                <c:ptCount val="2"/>
                <c:pt idx="0">
                  <c:v>all</c:v>
                </c:pt>
                <c:pt idx="1">
                  <c:v>LLR</c:v>
                </c:pt>
              </c:strCache>
            </c:strRef>
          </c:tx>
          <c:spPr>
            <a:ln w="28575" cap="rnd" cmpd="sng" algn="ctr">
              <a:solidFill>
                <a:schemeClr val="accent4">
                  <a:lumMod val="80000"/>
                  <a:lumOff val="2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all!$L$48:$U$48</c:f>
              <c:numCache>
                <c:formatCode>0.0%</c:formatCode>
                <c:ptCount val="10"/>
                <c:pt idx="2">
                  <c:v>0.43576986976066201</c:v>
                </c:pt>
                <c:pt idx="3">
                  <c:v>0.44849014828734624</c:v>
                </c:pt>
                <c:pt idx="4">
                  <c:v>0.47211424325622275</c:v>
                </c:pt>
                <c:pt idx="5">
                  <c:v>0.49750428474162423</c:v>
                </c:pt>
                <c:pt idx="6">
                  <c:v>0.54616430693260298</c:v>
                </c:pt>
              </c:numCache>
            </c:numRef>
          </c:val>
          <c:smooth val="0"/>
        </c:ser>
        <c:ser>
          <c:idx val="10"/>
          <c:order val="2"/>
          <c:tx>
            <c:strRef>
              <c:f>all!$A$28:$B$28</c:f>
              <c:strCache>
                <c:ptCount val="2"/>
                <c:pt idx="0">
                  <c:v>cat</c:v>
                </c:pt>
                <c:pt idx="1">
                  <c:v>LLR</c:v>
                </c:pt>
              </c:strCache>
            </c:strRef>
          </c:tx>
          <c:spPr>
            <a:ln w="28575" cap="rnd" cmpd="sng" algn="ctr">
              <a:solidFill>
                <a:schemeClr val="accent4">
                  <a:lumMod val="80000"/>
                  <a:shade val="95000"/>
                  <a:satMod val="105000"/>
                </a:schemeClr>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all!$L$46:$T$46</c:f>
              <c:numCache>
                <c:formatCode>0.0%</c:formatCode>
                <c:ptCount val="9"/>
                <c:pt idx="2">
                  <c:v>0.22717518240889534</c:v>
                </c:pt>
                <c:pt idx="3">
                  <c:v>0.23185886851481707</c:v>
                </c:pt>
                <c:pt idx="4">
                  <c:v>0.23196561072288768</c:v>
                </c:pt>
                <c:pt idx="5">
                  <c:v>0.27586446407279208</c:v>
                </c:pt>
                <c:pt idx="6">
                  <c:v>0.31909015124449203</c:v>
                </c:pt>
              </c:numCache>
            </c:numRef>
          </c:val>
          <c:smooth val="0"/>
        </c:ser>
        <c:ser>
          <c:idx val="6"/>
          <c:order val="5"/>
          <c:tx>
            <c:strRef>
              <c:f>all!$B$37</c:f>
              <c:strCache>
                <c:ptCount val="1"/>
                <c:pt idx="0">
                  <c:v>% cat deaths</c:v>
                </c:pt>
              </c:strCache>
            </c:strRef>
          </c:tx>
          <c:spPr>
            <a:ln w="28575" cap="rnd" cmpd="sng" algn="ctr">
              <a:solidFill>
                <a:srgbClr val="FF0000"/>
              </a:solidFill>
              <a:prstDash val="solid"/>
              <a:round/>
            </a:ln>
            <a:effectLst/>
          </c:spPr>
          <c:marker>
            <c:symbol val="none"/>
          </c:marker>
          <c:cat>
            <c:numRef>
              <c:f>all!$L$15:$T$15</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all!$L$49:$T$49</c:f>
              <c:numCache>
                <c:formatCode>0.0%</c:formatCode>
                <c:ptCount val="9"/>
                <c:pt idx="2">
                  <c:v>0.621210054637794</c:v>
                </c:pt>
                <c:pt idx="3">
                  <c:v>0.59638350988462319</c:v>
                </c:pt>
                <c:pt idx="4">
                  <c:v>0.61030244773250031</c:v>
                </c:pt>
                <c:pt idx="5">
                  <c:v>0.5845309959444559</c:v>
                </c:pt>
                <c:pt idx="6">
                  <c:v>0.60753790736470759</c:v>
                </c:pt>
              </c:numCache>
            </c:numRef>
          </c:val>
          <c:smooth val="0"/>
        </c:ser>
        <c:dLbls>
          <c:showLegendKey val="0"/>
          <c:showVal val="0"/>
          <c:showCatName val="0"/>
          <c:showSerName val="0"/>
          <c:showPercent val="0"/>
          <c:showBubbleSize val="0"/>
        </c:dLbls>
        <c:smooth val="0"/>
        <c:axId val="838189648"/>
        <c:axId val="838186848"/>
        <c:extLst>
          <c:ext xmlns:c15="http://schemas.microsoft.com/office/drawing/2012/chart" uri="{02D57815-91ED-43cb-92C2-25804820EDAC}">
            <c15:filteredLineSeries>
              <c15:ser>
                <c:idx val="11"/>
                <c:order val="3"/>
                <c:tx>
                  <c:strRef>
                    <c:extLst>
                      <c:ext uri="{02D57815-91ED-43cb-92C2-25804820EDAC}">
                        <c15:formulaRef>
                          <c15:sqref>all!$A$41:$B$41</c15:sqref>
                        </c15:formulaRef>
                      </c:ext>
                    </c:extLst>
                    <c:strCache>
                      <c:ptCount val="2"/>
                      <c:pt idx="0">
                        <c:v>cat</c:v>
                      </c:pt>
                      <c:pt idx="1">
                        <c:v>save rate</c:v>
                      </c:pt>
                    </c:strCache>
                  </c:strRef>
                </c:tx>
                <c:spPr>
                  <a:ln w="28575" cap="rnd" cmpd="sng" algn="ctr">
                    <a:solidFill>
                      <a:schemeClr val="accent6">
                        <a:lumMod val="80000"/>
                        <a:shade val="95000"/>
                        <a:satMod val="105000"/>
                      </a:schemeClr>
                    </a:solidFill>
                    <a:prstDash val="solid"/>
                    <a:round/>
                  </a:ln>
                  <a:effectLst/>
                </c:spPr>
                <c:marker>
                  <c:symbol val="none"/>
                </c:marker>
                <c:cat>
                  <c:numRef>
                    <c:extLst>
                      <c:ex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all!$L$41:$T$41</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all!$A$42:$B$42</c15:sqref>
                        </c15:formulaRef>
                      </c:ext>
                    </c:extLst>
                    <c:strCache>
                      <c:ptCount val="2"/>
                      <c:pt idx="0">
                        <c:v>dog</c:v>
                      </c:pt>
                      <c:pt idx="1">
                        <c:v>save rate</c:v>
                      </c:pt>
                    </c:strCache>
                  </c:strRef>
                </c:tx>
                <c:spPr>
                  <a:ln w="28575" cap="rnd" cmpd="sng" algn="ctr">
                    <a:solidFill>
                      <a:schemeClr val="accent4">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all!$L$42:$T$42</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3"/>
                <c:order val="6"/>
                <c:tx>
                  <c:strRef>
                    <c:extLst xmlns:c15="http://schemas.microsoft.com/office/drawing/2012/chart">
                      <c:ext xmlns:c15="http://schemas.microsoft.com/office/drawing/2012/chart" uri="{02D57815-91ED-43cb-92C2-25804820EDAC}">
                        <c15:formulaRef>
                          <c15:sqref>all!$A$43:$B$43</c15:sqref>
                        </c15:formulaRef>
                      </c:ext>
                    </c:extLst>
                    <c:strCache>
                      <c:ptCount val="2"/>
                      <c:pt idx="0">
                        <c:v>all</c:v>
                      </c:pt>
                      <c:pt idx="1">
                        <c:v>save rate</c:v>
                      </c:pt>
                    </c:strCache>
                  </c:strRef>
                </c:tx>
                <c:spPr>
                  <a:ln w="28575" cap="rnd" cmpd="sng" algn="ctr">
                    <a:solidFill>
                      <a:schemeClr val="accent2">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all!$L$43:$T$43</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9"/>
                <c:order val="7"/>
                <c:tx>
                  <c:strRef>
                    <c:extLst xmlns:c15="http://schemas.microsoft.com/office/drawing/2012/chart">
                      <c:ext xmlns:c15="http://schemas.microsoft.com/office/drawing/2012/chart" uri="{02D57815-91ED-43cb-92C2-25804820EDAC}">
                        <c15:formulaRef>
                          <c15:sqref>all!$A$33:$B$33</c15:sqref>
                        </c15:formulaRef>
                      </c:ext>
                    </c:extLst>
                    <c:strCache>
                      <c:ptCount val="2"/>
                      <c:pt idx="0">
                        <c:v>dog</c:v>
                      </c:pt>
                      <c:pt idx="1">
                        <c:v>RTO</c:v>
                      </c:pt>
                    </c:strCache>
                  </c:strRef>
                </c:tx>
                <c:spPr>
                  <a:ln w="28575" cap="rnd" cmpd="sng" algn="ctr">
                    <a:solidFill>
                      <a:schemeClr val="accent2">
                        <a:lumMod val="8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all!$L$33:$T$33</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5"/>
                <c:order val="8"/>
                <c:tx>
                  <c:strRef>
                    <c:extLst xmlns:c15="http://schemas.microsoft.com/office/drawing/2012/chart">
                      <c:ext xmlns:c15="http://schemas.microsoft.com/office/drawing/2012/chart" uri="{02D57815-91ED-43cb-92C2-25804820EDAC}">
                        <c15:formulaRef>
                          <c15:sqref>all!$A$30:$B$30</c15:sqref>
                        </c15:formulaRef>
                      </c:ext>
                    </c:extLst>
                    <c:strCache>
                      <c:ptCount val="2"/>
                      <c:pt idx="0">
                        <c:v>cat</c:v>
                      </c:pt>
                      <c:pt idx="1">
                        <c:v>RTO</c:v>
                      </c:pt>
                    </c:strCache>
                  </c:strRef>
                </c:tx>
                <c:spPr>
                  <a:ln w="28575" cap="rnd" cmpd="sng" algn="ctr">
                    <a:solidFill>
                      <a:schemeClr val="accent6">
                        <a:lumMod val="60000"/>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all!$L$30:$T$30</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0"/>
                <c:order val="9"/>
                <c:tx>
                  <c:strRef>
                    <c:extLst xmlns:c15="http://schemas.microsoft.com/office/drawing/2012/chart">
                      <c:ext xmlns:c15="http://schemas.microsoft.com/office/drawing/2012/chart" uri="{02D57815-91ED-43cb-92C2-25804820EDAC}">
                        <c15:formulaRef>
                          <c15:sqref>all!$B$37</c15:sqref>
                        </c15:formulaRef>
                      </c:ext>
                    </c:extLst>
                    <c:strCache>
                      <c:ptCount val="1"/>
                      <c:pt idx="0">
                        <c:v>% cat deaths</c:v>
                      </c:pt>
                    </c:strCache>
                  </c:strRef>
                </c:tx>
                <c:spPr>
                  <a:ln w="28575" cap="rnd" cmpd="sng" algn="ctr">
                    <a:solidFill>
                      <a:schemeClr val="accent2">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all!$L$37:$T$37</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1"/>
                <c:order val="10"/>
                <c:tx>
                  <c:strRef>
                    <c:extLst xmlns:c15="http://schemas.microsoft.com/office/drawing/2012/chart">
                      <c:ext xmlns:c15="http://schemas.microsoft.com/office/drawing/2012/chart" uri="{02D57815-91ED-43cb-92C2-25804820EDAC}">
                        <c15:formulaRef>
                          <c15:sqref>all!$A$40:$B$40</c15:sqref>
                        </c15:formulaRef>
                      </c:ext>
                    </c:extLst>
                    <c:strCache>
                      <c:ptCount val="2"/>
                      <c:pt idx="0">
                        <c:v>all</c:v>
                      </c:pt>
                      <c:pt idx="1">
                        <c:v>% transferred in</c:v>
                      </c:pt>
                    </c:strCache>
                  </c:strRef>
                </c:tx>
                <c:spPr>
                  <a:ln w="28575" cap="rnd" cmpd="sng" algn="ctr">
                    <a:solidFill>
                      <a:schemeClr val="accent4">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all!$L$40:$T$40</c15:sqref>
                        </c15:formulaRef>
                      </c:ext>
                    </c:extLst>
                    <c:numCache>
                      <c:formatCode>0.0%</c:formatCode>
                      <c:ptCount val="9"/>
                      <c:pt idx="2">
                        <c:v>0</c:v>
                      </c:pt>
                      <c:pt idx="3">
                        <c:v>0</c:v>
                      </c:pt>
                      <c:pt idx="4">
                        <c:v>0</c:v>
                      </c:pt>
                      <c:pt idx="5">
                        <c:v>0</c:v>
                      </c:pt>
                      <c:pt idx="6">
                        <c:v>0</c:v>
                      </c:pt>
                    </c:numCache>
                  </c:numRef>
                </c:val>
                <c:smooth val="0"/>
              </c15:ser>
            </c15:filteredLineSeries>
            <c15:filteredLineSeries>
              <c15:ser>
                <c:idx val="2"/>
                <c:order val="11"/>
                <c:tx>
                  <c:strRef>
                    <c:extLst xmlns:c15="http://schemas.microsoft.com/office/drawing/2012/chart">
                      <c:ext xmlns:c15="http://schemas.microsoft.com/office/drawing/2012/chart" uri="{02D57815-91ED-43cb-92C2-25804820EDAC}">
                        <c15:formulaRef>
                          <c15:sqref>all!$B$41</c15:sqref>
                        </c15:formulaRef>
                      </c:ext>
                    </c:extLst>
                    <c:strCache>
                      <c:ptCount val="1"/>
                      <c:pt idx="0">
                        <c:v>save rate</c:v>
                      </c:pt>
                    </c:strCache>
                  </c:strRef>
                </c:tx>
                <c:spPr>
                  <a:ln w="28575" cap="rnd" cmpd="sng" algn="ctr">
                    <a:solidFill>
                      <a:schemeClr val="accent6">
                        <a:shade val="95000"/>
                        <a:satMod val="105000"/>
                      </a:scheme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all!$L$15:$T$15</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all!$L$41:$T$41</c15:sqref>
                        </c15:formulaRef>
                      </c:ext>
                    </c:extLst>
                    <c:numCache>
                      <c:formatCode>0.0%</c:formatCode>
                      <c:ptCount val="9"/>
                      <c:pt idx="2">
                        <c:v>0</c:v>
                      </c:pt>
                      <c:pt idx="3">
                        <c:v>0</c:v>
                      </c:pt>
                      <c:pt idx="4">
                        <c:v>0</c:v>
                      </c:pt>
                      <c:pt idx="5">
                        <c:v>0</c:v>
                      </c:pt>
                      <c:pt idx="6">
                        <c:v>0</c:v>
                      </c:pt>
                    </c:numCache>
                  </c:numRef>
                </c:val>
                <c:smooth val="0"/>
              </c15:ser>
            </c15:filteredLineSeries>
          </c:ext>
        </c:extLst>
      </c:lineChart>
      <c:catAx>
        <c:axId val="8381896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38186848"/>
        <c:crosses val="autoZero"/>
        <c:auto val="1"/>
        <c:lblAlgn val="ctr"/>
        <c:lblOffset val="100"/>
        <c:noMultiLvlLbl val="0"/>
      </c:catAx>
      <c:valAx>
        <c:axId val="838186848"/>
        <c:scaling>
          <c:orientation val="minMax"/>
          <c:max val="1"/>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38189648"/>
        <c:crosses val="autoZero"/>
        <c:crossBetween val="between"/>
      </c:valAx>
      <c:spPr>
        <a:solidFill>
          <a:schemeClr val="bg1"/>
        </a:solidFill>
        <a:ln>
          <a:noFill/>
        </a:ln>
        <a:effectLst/>
      </c:spPr>
    </c:plotArea>
    <c:legend>
      <c:legendPos val="r"/>
      <c:layout>
        <c:manualLayout>
          <c:xMode val="edge"/>
          <c:yMode val="edge"/>
          <c:x val="0.68372785262549041"/>
          <c:y val="2.7742980991012512E-3"/>
          <c:w val="0.31627214737450959"/>
          <c:h val="0.857365600278986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000000000000533" l="0.70000000000000062" r="0.70000000000000062" t="0.75000000000000533" header="0.30000000000000032" footer="0.30000000000000032"/>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Cat Intake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388254676551704E-2"/>
          <c:y val="0.16484444444444443"/>
          <c:w val="0.50086910991272215"/>
          <c:h val="0.69980787401574807"/>
        </c:manualLayout>
      </c:layout>
      <c:lineChart>
        <c:grouping val="standard"/>
        <c:varyColors val="0"/>
        <c:ser>
          <c:idx val="1"/>
          <c:order val="0"/>
          <c:tx>
            <c:strRef>
              <c:f>all!$B$54</c:f>
              <c:strCache>
                <c:ptCount val="1"/>
                <c:pt idx="0">
                  <c:v>total</c:v>
                </c:pt>
              </c:strCache>
            </c:strRef>
          </c:tx>
          <c:spPr>
            <a:ln w="28575" cap="rnd">
              <a:solidFill>
                <a:schemeClr val="accent2"/>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all!$C$54:$T$54</c:f>
              <c:numCache>
                <c:formatCode>General</c:formatCode>
                <c:ptCount val="18"/>
                <c:pt idx="11">
                  <c:v>100187</c:v>
                </c:pt>
                <c:pt idx="12">
                  <c:v>92056</c:v>
                </c:pt>
                <c:pt idx="13">
                  <c:v>92587</c:v>
                </c:pt>
                <c:pt idx="14">
                  <c:v>86383</c:v>
                </c:pt>
                <c:pt idx="15">
                  <c:v>83970</c:v>
                </c:pt>
              </c:numCache>
            </c:numRef>
          </c:val>
          <c:smooth val="0"/>
        </c:ser>
        <c:ser>
          <c:idx val="2"/>
          <c:order val="1"/>
          <c:tx>
            <c:strRef>
              <c:f>all!$B$55</c:f>
              <c:strCache>
                <c:ptCount val="1"/>
                <c:pt idx="0">
                  <c:v>LRCA for County</c:v>
                </c:pt>
              </c:strCache>
            </c:strRef>
          </c:tx>
          <c:spPr>
            <a:ln w="28575" cap="rnd">
              <a:solidFill>
                <a:schemeClr val="accent3"/>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all!$C$55:$T$55</c:f>
              <c:numCache>
                <c:formatCode>#,##0</c:formatCode>
                <c:ptCount val="18"/>
                <c:pt idx="0">
                  <c:v>69713</c:v>
                </c:pt>
                <c:pt idx="1">
                  <c:v>62580</c:v>
                </c:pt>
                <c:pt idx="2">
                  <c:v>65572.5</c:v>
                </c:pt>
                <c:pt idx="3">
                  <c:v>68565</c:v>
                </c:pt>
                <c:pt idx="4">
                  <c:v>75140</c:v>
                </c:pt>
                <c:pt idx="5">
                  <c:v>67932</c:v>
                </c:pt>
                <c:pt idx="6">
                  <c:v>86388</c:v>
                </c:pt>
                <c:pt idx="7">
                  <c:v>75422</c:v>
                </c:pt>
                <c:pt idx="8">
                  <c:v>75902</c:v>
                </c:pt>
                <c:pt idx="9">
                  <c:v>69051</c:v>
                </c:pt>
                <c:pt idx="10">
                  <c:v>79238</c:v>
                </c:pt>
                <c:pt idx="11">
                  <c:v>89425</c:v>
                </c:pt>
                <c:pt idx="12">
                  <c:v>77647</c:v>
                </c:pt>
                <c:pt idx="13">
                  <c:v>75427</c:v>
                </c:pt>
                <c:pt idx="14">
                  <c:v>86013</c:v>
                </c:pt>
                <c:pt idx="15">
                  <c:v>77392</c:v>
                </c:pt>
              </c:numCache>
            </c:numRef>
          </c:val>
          <c:smooth val="0"/>
        </c:ser>
        <c:ser>
          <c:idx val="3"/>
          <c:order val="2"/>
          <c:tx>
            <c:strRef>
              <c:f>all!$B$56</c:f>
              <c:strCache>
                <c:ptCount val="1"/>
                <c:pt idx="0">
                  <c:v>Los Angeles City</c:v>
                </c:pt>
              </c:strCache>
            </c:strRef>
          </c:tx>
          <c:spPr>
            <a:ln w="28575" cap="rnd">
              <a:solidFill>
                <a:schemeClr val="accent4"/>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all!$C$56:$T$56</c:f>
              <c:numCache>
                <c:formatCode>General</c:formatCode>
                <c:ptCount val="18"/>
                <c:pt idx="4">
                  <c:v>21411</c:v>
                </c:pt>
                <c:pt idx="5">
                  <c:v>20913</c:v>
                </c:pt>
                <c:pt idx="6">
                  <c:v>23122</c:v>
                </c:pt>
                <c:pt idx="7">
                  <c:v>20667</c:v>
                </c:pt>
                <c:pt idx="8">
                  <c:v>21752</c:v>
                </c:pt>
                <c:pt idx="9">
                  <c:v>21373</c:v>
                </c:pt>
                <c:pt idx="10">
                  <c:v>19638</c:v>
                </c:pt>
                <c:pt idx="11">
                  <c:v>23305</c:v>
                </c:pt>
                <c:pt idx="12">
                  <c:v>22244</c:v>
                </c:pt>
                <c:pt idx="13">
                  <c:v>21797</c:v>
                </c:pt>
                <c:pt idx="14">
                  <c:v>22503</c:v>
                </c:pt>
                <c:pt idx="15">
                  <c:v>21126</c:v>
                </c:pt>
              </c:numCache>
            </c:numRef>
          </c:val>
          <c:smooth val="0"/>
        </c:ser>
        <c:ser>
          <c:idx val="4"/>
          <c:order val="3"/>
          <c:tx>
            <c:strRef>
              <c:f>all!$B$57</c:f>
              <c:strCache>
                <c:ptCount val="1"/>
                <c:pt idx="0">
                  <c:v>  Agoura</c:v>
                </c:pt>
              </c:strCache>
            </c:strRef>
          </c:tx>
          <c:spPr>
            <a:ln w="28575" cap="rnd">
              <a:solidFill>
                <a:schemeClr val="accent5"/>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all!$C$57:$T$57</c:f>
              <c:numCache>
                <c:formatCode>General</c:formatCode>
                <c:ptCount val="18"/>
                <c:pt idx="11" formatCode="#,##0">
                  <c:v>787</c:v>
                </c:pt>
                <c:pt idx="12" formatCode="#,##0">
                  <c:v>683</c:v>
                </c:pt>
                <c:pt idx="13" formatCode="#,##0">
                  <c:v>764</c:v>
                </c:pt>
                <c:pt idx="14" formatCode="#,##0">
                  <c:v>753</c:v>
                </c:pt>
                <c:pt idx="15" formatCode="#,##0">
                  <c:v>604</c:v>
                </c:pt>
              </c:numCache>
            </c:numRef>
          </c:val>
          <c:smooth val="0"/>
        </c:ser>
        <c:ser>
          <c:idx val="5"/>
          <c:order val="4"/>
          <c:tx>
            <c:strRef>
              <c:f>all!$B$58</c:f>
              <c:strCache>
                <c:ptCount val="1"/>
                <c:pt idx="0">
                  <c:v>  Baldwin Park</c:v>
                </c:pt>
              </c:strCache>
            </c:strRef>
          </c:tx>
          <c:spPr>
            <a:ln w="28575" cap="rnd">
              <a:solidFill>
                <a:schemeClr val="accent6"/>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all!$C$58:$T$58</c:f>
              <c:numCache>
                <c:formatCode>General</c:formatCode>
                <c:ptCount val="18"/>
                <c:pt idx="11" formatCode="#,##0">
                  <c:v>11251</c:v>
                </c:pt>
                <c:pt idx="12" formatCode="#,##0">
                  <c:v>10476</c:v>
                </c:pt>
                <c:pt idx="13" formatCode="#,##0">
                  <c:v>11074</c:v>
                </c:pt>
                <c:pt idx="14" formatCode="#,##0">
                  <c:v>9911</c:v>
                </c:pt>
                <c:pt idx="15" formatCode="#,##0">
                  <c:v>9059</c:v>
                </c:pt>
              </c:numCache>
            </c:numRef>
          </c:val>
          <c:smooth val="0"/>
        </c:ser>
        <c:ser>
          <c:idx val="6"/>
          <c:order val="5"/>
          <c:tx>
            <c:strRef>
              <c:f>all!$B$59</c:f>
              <c:strCache>
                <c:ptCount val="1"/>
                <c:pt idx="0">
                  <c:v>  Carson</c:v>
                </c:pt>
              </c:strCache>
            </c:strRef>
          </c:tx>
          <c:spPr>
            <a:ln w="28575" cap="rnd">
              <a:solidFill>
                <a:schemeClr val="accent1">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all!$C$59:$T$59</c:f>
              <c:numCache>
                <c:formatCode>General</c:formatCode>
                <c:ptCount val="18"/>
                <c:pt idx="11" formatCode="#,##0">
                  <c:v>7167</c:v>
                </c:pt>
                <c:pt idx="12" formatCode="#,##0">
                  <c:v>6187</c:v>
                </c:pt>
                <c:pt idx="13" formatCode="#,##0">
                  <c:v>5972</c:v>
                </c:pt>
                <c:pt idx="14" formatCode="#,##0">
                  <c:v>6040</c:v>
                </c:pt>
                <c:pt idx="15" formatCode="#,##0">
                  <c:v>5495</c:v>
                </c:pt>
              </c:numCache>
            </c:numRef>
          </c:val>
          <c:smooth val="0"/>
        </c:ser>
        <c:ser>
          <c:idx val="7"/>
          <c:order val="6"/>
          <c:tx>
            <c:strRef>
              <c:f>all!$B$60</c:f>
              <c:strCache>
                <c:ptCount val="1"/>
                <c:pt idx="0">
                  <c:v>  Castaic</c:v>
                </c:pt>
              </c:strCache>
            </c:strRef>
          </c:tx>
          <c:spPr>
            <a:ln w="28575" cap="rnd">
              <a:solidFill>
                <a:schemeClr val="accent2">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all!$C$60:$T$60</c:f>
              <c:numCache>
                <c:formatCode>General</c:formatCode>
                <c:ptCount val="18"/>
                <c:pt idx="11" formatCode="#,##0">
                  <c:v>1718</c:v>
                </c:pt>
                <c:pt idx="12" formatCode="#,##0">
                  <c:v>1563</c:v>
                </c:pt>
                <c:pt idx="13" formatCode="#,##0">
                  <c:v>1623</c:v>
                </c:pt>
                <c:pt idx="14" formatCode="#,##0">
                  <c:v>1167</c:v>
                </c:pt>
                <c:pt idx="15" formatCode="#,##0">
                  <c:v>1119</c:v>
                </c:pt>
              </c:numCache>
            </c:numRef>
          </c:val>
          <c:smooth val="0"/>
        </c:ser>
        <c:ser>
          <c:idx val="8"/>
          <c:order val="7"/>
          <c:tx>
            <c:strRef>
              <c:f>all!$B$61</c:f>
              <c:strCache>
                <c:ptCount val="1"/>
                <c:pt idx="0">
                  <c:v>Animal Care Center</c:v>
                </c:pt>
              </c:strCache>
            </c:strRef>
          </c:tx>
          <c:spPr>
            <a:ln w="28575" cap="rnd">
              <a:solidFill>
                <a:schemeClr val="accent3">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all!$C$61:$T$61</c:f>
              <c:numCache>
                <c:formatCode>General</c:formatCode>
                <c:ptCount val="18"/>
                <c:pt idx="11" formatCode="#,##0">
                  <c:v>38441</c:v>
                </c:pt>
                <c:pt idx="12" formatCode="#,##0">
                  <c:v>34906</c:v>
                </c:pt>
                <c:pt idx="13" formatCode="#,##0">
                  <c:v>35395</c:v>
                </c:pt>
                <c:pt idx="14" formatCode="#,##0">
                  <c:v>31940</c:v>
                </c:pt>
                <c:pt idx="15" formatCode="#,##0">
                  <c:v>29850</c:v>
                </c:pt>
              </c:numCache>
            </c:numRef>
          </c:val>
          <c:smooth val="0"/>
        </c:ser>
        <c:ser>
          <c:idx val="9"/>
          <c:order val="8"/>
          <c:tx>
            <c:strRef>
              <c:f>all!$B$62</c:f>
              <c:strCache>
                <c:ptCount val="1"/>
                <c:pt idx="0">
                  <c:v>Downey</c:v>
                </c:pt>
              </c:strCache>
            </c:strRef>
          </c:tx>
          <c:spPr>
            <a:ln w="28575" cap="rnd">
              <a:solidFill>
                <a:schemeClr val="accent4">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all!$C$62:$T$62</c:f>
              <c:numCache>
                <c:formatCode>General</c:formatCode>
                <c:ptCount val="18"/>
                <c:pt idx="11" formatCode="#,##0">
                  <c:v>9095</c:v>
                </c:pt>
                <c:pt idx="12" formatCode="#,##0">
                  <c:v>8750</c:v>
                </c:pt>
                <c:pt idx="13" formatCode="#,##0">
                  <c:v>8680</c:v>
                </c:pt>
                <c:pt idx="14" formatCode="#,##0">
                  <c:v>7964</c:v>
                </c:pt>
                <c:pt idx="15" formatCode="#,##0">
                  <c:v>8017</c:v>
                </c:pt>
              </c:numCache>
            </c:numRef>
          </c:val>
          <c:smooth val="0"/>
        </c:ser>
        <c:ser>
          <c:idx val="10"/>
          <c:order val="9"/>
          <c:tx>
            <c:strRef>
              <c:f>all!$B$63</c:f>
              <c:strCache>
                <c:ptCount val="1"/>
                <c:pt idx="0">
                  <c:v>Lancaster</c:v>
                </c:pt>
              </c:strCache>
            </c:strRef>
          </c:tx>
          <c:spPr>
            <a:ln w="28575" cap="rnd">
              <a:solidFill>
                <a:schemeClr val="accent5">
                  <a:lumMod val="60000"/>
                </a:schemeClr>
              </a:solidFill>
              <a:round/>
            </a:ln>
            <a:effectLst/>
          </c:spPr>
          <c:marker>
            <c:symbol val="none"/>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all!$C$63:$T$63</c:f>
              <c:numCache>
                <c:formatCode>General</c:formatCode>
                <c:ptCount val="18"/>
                <c:pt idx="11" formatCode="#,##0">
                  <c:v>8423</c:v>
                </c:pt>
                <c:pt idx="12" formatCode="#,##0">
                  <c:v>7247</c:v>
                </c:pt>
                <c:pt idx="13" formatCode="#,##0">
                  <c:v>7282</c:v>
                </c:pt>
                <c:pt idx="14" formatCode="#,##0">
                  <c:v>6105</c:v>
                </c:pt>
                <c:pt idx="15" formatCode="#,##0">
                  <c:v>5556</c:v>
                </c:pt>
              </c:numCache>
            </c:numRef>
          </c:val>
          <c:smooth val="0"/>
        </c:ser>
        <c:ser>
          <c:idx val="11"/>
          <c:order val="10"/>
          <c:tx>
            <c:strRef>
              <c:f>all!$B$64</c:f>
              <c:strCache>
                <c:ptCount val="1"/>
                <c:pt idx="0">
                  <c:v>Pasadena Humane Society &amp; SPCA</c:v>
                </c:pt>
              </c:strCache>
              <c:extLst xmlns:c15="http://schemas.microsoft.com/office/drawing/2012/chart"/>
            </c:strRef>
          </c:tx>
          <c:spPr>
            <a:ln w="28575" cap="rnd">
              <a:solidFill>
                <a:schemeClr val="accent6">
                  <a:lumMod val="60000"/>
                </a:schemeClr>
              </a:solidFill>
              <a:round/>
            </a:ln>
            <a:effectLst/>
          </c:spPr>
          <c:marker>
            <c:symbol val="square"/>
            <c:size val="5"/>
            <c:spPr>
              <a:solidFill>
                <a:schemeClr val="accent6">
                  <a:lumMod val="60000"/>
                </a:schemeClr>
              </a:solidFill>
              <a:ln w="9525">
                <a:solidFill>
                  <a:schemeClr val="accent6">
                    <a:lumMod val="60000"/>
                  </a:schemeClr>
                </a:solidFill>
              </a:ln>
              <a:effectLst/>
            </c:spPr>
          </c:marker>
          <c:cat>
            <c:numRef>
              <c:f>all!$C$52:$T$52</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extLst xmlns:c15="http://schemas.microsoft.com/office/drawing/2012/chart"/>
            </c:numRef>
          </c:cat>
          <c:val>
            <c:numRef>
              <c:f>all!$C$64:$T$64</c:f>
              <c:numCache>
                <c:formatCode>General</c:formatCode>
                <c:ptCount val="18"/>
                <c:pt idx="15" formatCode="#,##0">
                  <c:v>3144</c:v>
                </c:pt>
              </c:numCache>
              <c:extLst xmlns:c15="http://schemas.microsoft.com/office/drawing/2012/chart"/>
            </c:numRef>
          </c:val>
          <c:smooth val="0"/>
        </c:ser>
        <c:dLbls>
          <c:showLegendKey val="0"/>
          <c:showVal val="0"/>
          <c:showCatName val="0"/>
          <c:showSerName val="0"/>
          <c:showPercent val="0"/>
          <c:showBubbleSize val="0"/>
        </c:dLbls>
        <c:smooth val="0"/>
        <c:axId val="581233072"/>
        <c:axId val="581233632"/>
        <c:extLst>
          <c:ext xmlns:c15="http://schemas.microsoft.com/office/drawing/2012/chart" uri="{02D57815-91ED-43cb-92C2-25804820EDAC}">
            <c15:filteredLineSeries>
              <c15:ser>
                <c:idx val="12"/>
                <c:order val="11"/>
                <c:tx>
                  <c:strRef>
                    <c:extLst>
                      <c:ext uri="{02D57815-91ED-43cb-92C2-25804820EDAC}">
                        <c15:formulaRef>
                          <c15:sqref>all!$B$65</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uri="{02D57815-91ED-43cb-92C2-25804820EDAC}">
                        <c15:formulaRef>
                          <c15:sqref>all!$C$65:$T$65</c15:sqref>
                        </c15:formulaRef>
                      </c:ext>
                    </c:extLst>
                    <c:numCache>
                      <c:formatCode>General</c:formatCode>
                      <c:ptCount val="18"/>
                      <c:pt idx="15">
                        <c:v>0</c:v>
                      </c:pt>
                    </c:numCache>
                  </c:numRef>
                </c:val>
                <c:smooth val="0"/>
              </c15:ser>
            </c15:filteredLineSeries>
            <c15:filteredLineSeries>
              <c15:ser>
                <c:idx val="13"/>
                <c:order val="12"/>
                <c:tx>
                  <c:strRef>
                    <c:extLst xmlns:c15="http://schemas.microsoft.com/office/drawing/2012/chart">
                      <c:ext xmlns:c15="http://schemas.microsoft.com/office/drawing/2012/chart" uri="{02D57815-91ED-43cb-92C2-25804820EDAC}">
                        <c15:formulaRef>
                          <c15:sqref>all!$B$66</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all!$C$66:$T$66</c15:sqref>
                        </c15:formulaRef>
                      </c:ext>
                    </c:extLst>
                    <c:numCache>
                      <c:formatCode>General</c:formatCode>
                      <c:ptCount val="18"/>
                      <c:pt idx="15">
                        <c:v>0</c:v>
                      </c:pt>
                    </c:numCache>
                  </c:numRef>
                </c:val>
                <c:smooth val="0"/>
              </c15:ser>
            </c15:filteredLineSeries>
            <c15:filteredLineSeries>
              <c15:ser>
                <c:idx val="14"/>
                <c:order val="13"/>
                <c:tx>
                  <c:strRef>
                    <c:extLst xmlns:c15="http://schemas.microsoft.com/office/drawing/2012/chart">
                      <c:ext xmlns:c15="http://schemas.microsoft.com/office/drawing/2012/chart" uri="{02D57815-91ED-43cb-92C2-25804820EDAC}">
                        <c15:formulaRef>
                          <c15:sqref>all!$B$67</c15:sqref>
                        </c15:formulaRef>
                      </c:ext>
                    </c:extLst>
                    <c:strCache>
                      <c:ptCount val="1"/>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all!$C$52:$T$52</c15:sqref>
                        </c15:formulaRef>
                      </c:ext>
                    </c:extLst>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xmlns:c15="http://schemas.microsoft.com/office/drawing/2012/chart">
                      <c:ext xmlns:c15="http://schemas.microsoft.com/office/drawing/2012/chart" uri="{02D57815-91ED-43cb-92C2-25804820EDAC}">
                        <c15:formulaRef>
                          <c15:sqref>all!$C$67:$T$67</c15:sqref>
                        </c15:formulaRef>
                      </c:ext>
                    </c:extLst>
                    <c:numCache>
                      <c:formatCode>General</c:formatCode>
                      <c:ptCount val="18"/>
                      <c:pt idx="15">
                        <c:v>0</c:v>
                      </c:pt>
                    </c:numCache>
                  </c:numRef>
                </c:val>
                <c:smooth val="0"/>
              </c15:ser>
            </c15:filteredLineSeries>
          </c:ext>
        </c:extLst>
      </c:lineChart>
      <c:catAx>
        <c:axId val="58123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33632"/>
        <c:crosses val="autoZero"/>
        <c:auto val="1"/>
        <c:lblAlgn val="ctr"/>
        <c:lblOffset val="100"/>
        <c:noMultiLvlLbl val="0"/>
      </c:catAx>
      <c:valAx>
        <c:axId val="581233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233072"/>
        <c:crosses val="autoZero"/>
        <c:crossBetween val="between"/>
      </c:valAx>
      <c:spPr>
        <a:noFill/>
        <a:ln>
          <a:noFill/>
        </a:ln>
        <a:effectLst/>
      </c:spPr>
    </c:plotArea>
    <c:legend>
      <c:legendPos val="r"/>
      <c:layout>
        <c:manualLayout>
          <c:xMode val="edge"/>
          <c:yMode val="edge"/>
          <c:x val="0.64465910947916782"/>
          <c:y val="0.16132633420822393"/>
          <c:w val="0.3527863737312556"/>
          <c:h val="0.706928433945756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Cat Intake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all!$B$56</c:f>
              <c:strCache>
                <c:ptCount val="1"/>
                <c:pt idx="0">
                  <c:v>Los Angeles City</c:v>
                </c:pt>
              </c:strCache>
              <c:extLst xmlns:c15="http://schemas.microsoft.com/office/drawing/2012/chart"/>
            </c:strRef>
          </c:tx>
          <c:spPr>
            <a:ln w="28575" cap="rnd">
              <a:solidFill>
                <a:schemeClr val="accent3"/>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all!$L$56:$T$56</c:f>
              <c:numCache>
                <c:formatCode>General</c:formatCode>
                <c:ptCount val="9"/>
                <c:pt idx="0">
                  <c:v>21373</c:v>
                </c:pt>
                <c:pt idx="1">
                  <c:v>19638</c:v>
                </c:pt>
                <c:pt idx="2">
                  <c:v>23305</c:v>
                </c:pt>
                <c:pt idx="3">
                  <c:v>22244</c:v>
                </c:pt>
                <c:pt idx="4">
                  <c:v>21797</c:v>
                </c:pt>
                <c:pt idx="5">
                  <c:v>22503</c:v>
                </c:pt>
                <c:pt idx="6">
                  <c:v>21126</c:v>
                </c:pt>
              </c:numCache>
              <c:extLst xmlns:c15="http://schemas.microsoft.com/office/drawing/2012/chart"/>
            </c:numRef>
          </c:val>
          <c:smooth val="0"/>
        </c:ser>
        <c:ser>
          <c:idx val="3"/>
          <c:order val="1"/>
          <c:tx>
            <c:strRef>
              <c:f>all!$B$57</c:f>
              <c:strCache>
                <c:ptCount val="1"/>
                <c:pt idx="0">
                  <c:v>  Agoura</c:v>
                </c:pt>
              </c:strCache>
            </c:strRef>
          </c:tx>
          <c:spPr>
            <a:ln w="28575" cap="rnd">
              <a:solidFill>
                <a:schemeClr val="accent4"/>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all!$L$57:$T$57</c:f>
              <c:numCache>
                <c:formatCode>General</c:formatCode>
                <c:ptCount val="9"/>
                <c:pt idx="2" formatCode="#,##0">
                  <c:v>787</c:v>
                </c:pt>
                <c:pt idx="3" formatCode="#,##0">
                  <c:v>683</c:v>
                </c:pt>
                <c:pt idx="4" formatCode="#,##0">
                  <c:v>764</c:v>
                </c:pt>
                <c:pt idx="5" formatCode="#,##0">
                  <c:v>753</c:v>
                </c:pt>
                <c:pt idx="6" formatCode="#,##0">
                  <c:v>604</c:v>
                </c:pt>
              </c:numCache>
            </c:numRef>
          </c:val>
          <c:smooth val="0"/>
        </c:ser>
        <c:ser>
          <c:idx val="4"/>
          <c:order val="2"/>
          <c:tx>
            <c:strRef>
              <c:f>all!$B$58</c:f>
              <c:strCache>
                <c:ptCount val="1"/>
                <c:pt idx="0">
                  <c:v>  Baldwin Park</c:v>
                </c:pt>
              </c:strCache>
              <c:extLst xmlns:c15="http://schemas.microsoft.com/office/drawing/2012/chart"/>
            </c:strRef>
          </c:tx>
          <c:spPr>
            <a:ln w="28575" cap="rnd">
              <a:solidFill>
                <a:schemeClr val="accent5"/>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all!$L$58:$T$58</c:f>
              <c:numCache>
                <c:formatCode>General</c:formatCode>
                <c:ptCount val="9"/>
                <c:pt idx="2" formatCode="#,##0">
                  <c:v>11251</c:v>
                </c:pt>
                <c:pt idx="3" formatCode="#,##0">
                  <c:v>10476</c:v>
                </c:pt>
                <c:pt idx="4" formatCode="#,##0">
                  <c:v>11074</c:v>
                </c:pt>
                <c:pt idx="5" formatCode="#,##0">
                  <c:v>9911</c:v>
                </c:pt>
                <c:pt idx="6" formatCode="#,##0">
                  <c:v>9059</c:v>
                </c:pt>
              </c:numCache>
              <c:extLst xmlns:c15="http://schemas.microsoft.com/office/drawing/2012/chart"/>
            </c:numRef>
          </c:val>
          <c:smooth val="0"/>
        </c:ser>
        <c:ser>
          <c:idx val="5"/>
          <c:order val="3"/>
          <c:tx>
            <c:strRef>
              <c:f>all!$B$59</c:f>
              <c:strCache>
                <c:ptCount val="1"/>
                <c:pt idx="0">
                  <c:v>  Carson</c:v>
                </c:pt>
              </c:strCache>
              <c:extLst xmlns:c15="http://schemas.microsoft.com/office/drawing/2012/chart"/>
            </c:strRef>
          </c:tx>
          <c:spPr>
            <a:ln w="28575" cap="rnd">
              <a:solidFill>
                <a:schemeClr val="accent6"/>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all!$L$59:$T$59</c:f>
              <c:numCache>
                <c:formatCode>General</c:formatCode>
                <c:ptCount val="9"/>
                <c:pt idx="2" formatCode="#,##0">
                  <c:v>7167</c:v>
                </c:pt>
                <c:pt idx="3" formatCode="#,##0">
                  <c:v>6187</c:v>
                </c:pt>
                <c:pt idx="4" formatCode="#,##0">
                  <c:v>5972</c:v>
                </c:pt>
                <c:pt idx="5" formatCode="#,##0">
                  <c:v>6040</c:v>
                </c:pt>
                <c:pt idx="6" formatCode="#,##0">
                  <c:v>5495</c:v>
                </c:pt>
              </c:numCache>
              <c:extLst xmlns:c15="http://schemas.microsoft.com/office/drawing/2012/chart"/>
            </c:numRef>
          </c:val>
          <c:smooth val="0"/>
        </c:ser>
        <c:ser>
          <c:idx val="6"/>
          <c:order val="4"/>
          <c:tx>
            <c:strRef>
              <c:f>all!$B$60</c:f>
              <c:strCache>
                <c:ptCount val="1"/>
                <c:pt idx="0">
                  <c:v>  Castaic</c:v>
                </c:pt>
              </c:strCache>
              <c:extLst xmlns:c15="http://schemas.microsoft.com/office/drawing/2012/chart"/>
            </c:strRef>
          </c:tx>
          <c:spPr>
            <a:ln w="28575" cap="rnd">
              <a:solidFill>
                <a:schemeClr val="accent1">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all!$L$60:$T$60</c:f>
              <c:numCache>
                <c:formatCode>General</c:formatCode>
                <c:ptCount val="9"/>
                <c:pt idx="2" formatCode="#,##0">
                  <c:v>1718</c:v>
                </c:pt>
                <c:pt idx="3" formatCode="#,##0">
                  <c:v>1563</c:v>
                </c:pt>
                <c:pt idx="4" formatCode="#,##0">
                  <c:v>1623</c:v>
                </c:pt>
                <c:pt idx="5" formatCode="#,##0">
                  <c:v>1167</c:v>
                </c:pt>
                <c:pt idx="6" formatCode="#,##0">
                  <c:v>1119</c:v>
                </c:pt>
              </c:numCache>
              <c:extLst xmlns:c15="http://schemas.microsoft.com/office/drawing/2012/chart"/>
            </c:numRef>
          </c:val>
          <c:smooth val="0"/>
        </c:ser>
        <c:ser>
          <c:idx val="7"/>
          <c:order val="5"/>
          <c:tx>
            <c:strRef>
              <c:f>all!$B$61</c:f>
              <c:strCache>
                <c:ptCount val="1"/>
                <c:pt idx="0">
                  <c:v>Animal Care Center</c:v>
                </c:pt>
              </c:strCache>
              <c:extLst xmlns:c15="http://schemas.microsoft.com/office/drawing/2012/chart"/>
            </c:strRef>
          </c:tx>
          <c:spPr>
            <a:ln w="28575" cap="rnd">
              <a:solidFill>
                <a:schemeClr val="accent2">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all!$L$61:$T$61</c:f>
              <c:numCache>
                <c:formatCode>General</c:formatCode>
                <c:ptCount val="9"/>
                <c:pt idx="2" formatCode="#,##0">
                  <c:v>38441</c:v>
                </c:pt>
                <c:pt idx="3" formatCode="#,##0">
                  <c:v>34906</c:v>
                </c:pt>
                <c:pt idx="4" formatCode="#,##0">
                  <c:v>35395</c:v>
                </c:pt>
                <c:pt idx="5" formatCode="#,##0">
                  <c:v>31940</c:v>
                </c:pt>
                <c:pt idx="6" formatCode="#,##0">
                  <c:v>29850</c:v>
                </c:pt>
              </c:numCache>
              <c:extLst xmlns:c15="http://schemas.microsoft.com/office/drawing/2012/chart"/>
            </c:numRef>
          </c:val>
          <c:smooth val="0"/>
        </c:ser>
        <c:ser>
          <c:idx val="8"/>
          <c:order val="6"/>
          <c:tx>
            <c:strRef>
              <c:f>all!$B$62</c:f>
              <c:strCache>
                <c:ptCount val="1"/>
                <c:pt idx="0">
                  <c:v>Downey</c:v>
                </c:pt>
              </c:strCache>
              <c:extLst xmlns:c15="http://schemas.microsoft.com/office/drawing/2012/chart"/>
            </c:strRef>
          </c:tx>
          <c:spPr>
            <a:ln w="28575" cap="rnd">
              <a:solidFill>
                <a:schemeClr val="accent3">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all!$L$62:$T$62</c:f>
              <c:numCache>
                <c:formatCode>General</c:formatCode>
                <c:ptCount val="9"/>
                <c:pt idx="2" formatCode="#,##0">
                  <c:v>9095</c:v>
                </c:pt>
                <c:pt idx="3" formatCode="#,##0">
                  <c:v>8750</c:v>
                </c:pt>
                <c:pt idx="4" formatCode="#,##0">
                  <c:v>8680</c:v>
                </c:pt>
                <c:pt idx="5" formatCode="#,##0">
                  <c:v>7964</c:v>
                </c:pt>
                <c:pt idx="6" formatCode="#,##0">
                  <c:v>8017</c:v>
                </c:pt>
              </c:numCache>
              <c:extLst xmlns:c15="http://schemas.microsoft.com/office/drawing/2012/chart"/>
            </c:numRef>
          </c:val>
          <c:smooth val="0"/>
        </c:ser>
        <c:ser>
          <c:idx val="9"/>
          <c:order val="7"/>
          <c:tx>
            <c:strRef>
              <c:f>all!$B$63</c:f>
              <c:strCache>
                <c:ptCount val="1"/>
                <c:pt idx="0">
                  <c:v>Lancaster</c:v>
                </c:pt>
              </c:strCache>
              <c:extLst xmlns:c15="http://schemas.microsoft.com/office/drawing/2012/chart"/>
            </c:strRef>
          </c:tx>
          <c:spPr>
            <a:ln w="28575" cap="rnd">
              <a:solidFill>
                <a:schemeClr val="accent4">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all!$L$63:$T$63</c:f>
              <c:numCache>
                <c:formatCode>General</c:formatCode>
                <c:ptCount val="9"/>
                <c:pt idx="2" formatCode="#,##0">
                  <c:v>8423</c:v>
                </c:pt>
                <c:pt idx="3" formatCode="#,##0">
                  <c:v>7247</c:v>
                </c:pt>
                <c:pt idx="4" formatCode="#,##0">
                  <c:v>7282</c:v>
                </c:pt>
                <c:pt idx="5" formatCode="#,##0">
                  <c:v>6105</c:v>
                </c:pt>
                <c:pt idx="6" formatCode="#,##0">
                  <c:v>5556</c:v>
                </c:pt>
              </c:numCache>
              <c:extLst xmlns:c15="http://schemas.microsoft.com/office/drawing/2012/chart"/>
            </c:numRef>
          </c:val>
          <c:smooth val="0"/>
        </c:ser>
        <c:ser>
          <c:idx val="10"/>
          <c:order val="8"/>
          <c:tx>
            <c:strRef>
              <c:f>all!$B$64</c:f>
              <c:strCache>
                <c:ptCount val="1"/>
                <c:pt idx="0">
                  <c:v>Pasadena Humane Society &amp; SPCA</c:v>
                </c:pt>
              </c:strCache>
              <c:extLst xmlns:c15="http://schemas.microsoft.com/office/drawing/2012/chart"/>
            </c:strRef>
          </c:tx>
          <c:spPr>
            <a:ln w="28575" cap="rnd">
              <a:solidFill>
                <a:schemeClr val="accent5">
                  <a:lumMod val="60000"/>
                </a:schemeClr>
              </a:solidFill>
              <a:round/>
            </a:ln>
            <a:effectLst/>
          </c:spPr>
          <c:marker>
            <c:symbol val="square"/>
            <c:size val="5"/>
            <c:spPr>
              <a:solidFill>
                <a:schemeClr val="accent5">
                  <a:lumMod val="60000"/>
                </a:schemeClr>
              </a:solidFill>
              <a:ln w="9525">
                <a:solidFill>
                  <a:schemeClr val="accent5">
                    <a:lumMod val="60000"/>
                  </a:schemeClr>
                </a:solidFill>
              </a:ln>
              <a:effectLst/>
            </c:spPr>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all!$L$64:$T$64</c:f>
              <c:numCache>
                <c:formatCode>General</c:formatCode>
                <c:ptCount val="9"/>
                <c:pt idx="6" formatCode="#,##0">
                  <c:v>3144</c:v>
                </c:pt>
              </c:numCache>
              <c:extLst xmlns:c15="http://schemas.microsoft.com/office/drawing/2012/chart"/>
            </c:numRef>
          </c:val>
          <c:smooth val="0"/>
        </c:ser>
        <c:dLbls>
          <c:showLegendKey val="0"/>
          <c:showVal val="0"/>
          <c:showCatName val="0"/>
          <c:showSerName val="0"/>
          <c:showPercent val="0"/>
          <c:showBubbleSize val="0"/>
        </c:dLbls>
        <c:smooth val="0"/>
        <c:axId val="341035568"/>
        <c:axId val="341035008"/>
        <c:extLst>
          <c:ext xmlns:c15="http://schemas.microsoft.com/office/drawing/2012/chart" uri="{02D57815-91ED-43cb-92C2-25804820EDAC}">
            <c15:filteredLineSeries>
              <c15:ser>
                <c:idx val="11"/>
                <c:order val="9"/>
                <c:tx>
                  <c:strRef>
                    <c:extLst>
                      <c:ext uri="{02D57815-91ED-43cb-92C2-25804820EDAC}">
                        <c15:formulaRef>
                          <c15:sqref>all!$B$65</c15:sqref>
                        </c15:formulaRef>
                      </c:ext>
                    </c:extLst>
                    <c:strCache>
                      <c:ptCount val="1"/>
                      <c:pt idx="0">
                        <c:v>0</c:v>
                      </c:pt>
                    </c:strCache>
                  </c:strRef>
                </c:tx>
                <c:spPr>
                  <a:ln w="28575" cap="rnd">
                    <a:solidFill>
                      <a:schemeClr val="accent6">
                        <a:lumMod val="60000"/>
                      </a:schemeClr>
                    </a:solidFill>
                    <a:round/>
                  </a:ln>
                  <a:effectLst/>
                </c:spPr>
                <c:marker>
                  <c:symbol val="none"/>
                </c:marker>
                <c:cat>
                  <c:numRef>
                    <c:extLst>
                      <c:ex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all!$L$65:$T$65</c15:sqref>
                        </c15:formulaRef>
                      </c:ext>
                    </c:extLst>
                    <c:numCache>
                      <c:formatCode>General</c:formatCode>
                      <c:ptCount val="9"/>
                      <c:pt idx="6">
                        <c:v>0</c:v>
                      </c:pt>
                    </c:numCache>
                  </c:numRef>
                </c:val>
                <c:smooth val="0"/>
              </c15:ser>
            </c15:filteredLineSeries>
            <c15:filteredLineSeries>
              <c15:ser>
                <c:idx val="12"/>
                <c:order val="10"/>
                <c:tx>
                  <c:strRef>
                    <c:extLst xmlns:c15="http://schemas.microsoft.com/office/drawing/2012/chart">
                      <c:ext xmlns:c15="http://schemas.microsoft.com/office/drawing/2012/chart" uri="{02D57815-91ED-43cb-92C2-25804820EDAC}">
                        <c15:formulaRef>
                          <c15:sqref>all!$B$66</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all!$L$66:$T$66</c15:sqref>
                        </c15:formulaRef>
                      </c:ext>
                    </c:extLst>
                    <c:numCache>
                      <c:formatCode>General</c:formatCode>
                      <c:ptCount val="9"/>
                      <c:pt idx="6">
                        <c:v>0</c:v>
                      </c:pt>
                    </c:numCache>
                  </c:numRef>
                </c:val>
                <c:smooth val="0"/>
              </c15:ser>
            </c15:filteredLineSeries>
            <c15:filteredLineSeries>
              <c15:ser>
                <c:idx val="13"/>
                <c:order val="11"/>
                <c:tx>
                  <c:strRef>
                    <c:extLst xmlns:c15="http://schemas.microsoft.com/office/drawing/2012/chart">
                      <c:ext xmlns:c15="http://schemas.microsoft.com/office/drawing/2012/chart" uri="{02D57815-91ED-43cb-92C2-25804820EDAC}">
                        <c15:formulaRef>
                          <c15:sqref>all!$B$67</c15:sqref>
                        </c15:formulaRef>
                      </c:ext>
                    </c:extLst>
                    <c:strCache>
                      <c:ptCount val="1"/>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all!$L$67:$T$67</c15:sqref>
                        </c15:formulaRef>
                      </c:ext>
                    </c:extLst>
                    <c:numCache>
                      <c:formatCode>General</c:formatCode>
                      <c:ptCount val="9"/>
                      <c:pt idx="6">
                        <c:v>0</c:v>
                      </c:pt>
                    </c:numCache>
                  </c:numRef>
                </c:val>
                <c:smooth val="0"/>
              </c15:ser>
            </c15:filteredLineSeries>
          </c:ext>
        </c:extLst>
      </c:lineChart>
      <c:catAx>
        <c:axId val="34103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035008"/>
        <c:crosses val="autoZero"/>
        <c:auto val="1"/>
        <c:lblAlgn val="ctr"/>
        <c:lblOffset val="100"/>
        <c:noMultiLvlLbl val="0"/>
      </c:catAx>
      <c:valAx>
        <c:axId val="341035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035568"/>
        <c:crosses val="autoZero"/>
        <c:crossBetween val="between"/>
      </c:valAx>
      <c:spPr>
        <a:noFill/>
        <a:ln>
          <a:noFill/>
        </a:ln>
        <a:effectLst/>
      </c:spPr>
    </c:plotArea>
    <c:legend>
      <c:legendPos val="r"/>
      <c:layout>
        <c:manualLayout>
          <c:xMode val="edge"/>
          <c:yMode val="edge"/>
          <c:x val="0.67728572014435695"/>
          <c:y val="0.11340828385756593"/>
          <c:w val="0.30695374015748034"/>
          <c:h val="0.781577820820525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Cats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all!$B$72</c:f>
              <c:strCache>
                <c:ptCount val="1"/>
                <c:pt idx="0">
                  <c:v>Los Angeles City</c:v>
                </c:pt>
              </c:strCache>
              <c:extLst xmlns:c15="http://schemas.microsoft.com/office/drawing/2012/chart"/>
            </c:strRef>
          </c:tx>
          <c:spPr>
            <a:ln w="28575" cap="rnd">
              <a:solidFill>
                <a:schemeClr val="accent3"/>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all!$L$72:$T$72</c:f>
              <c:numCache>
                <c:formatCode>General</c:formatCode>
                <c:ptCount val="9"/>
                <c:pt idx="0">
                  <c:v>12278</c:v>
                </c:pt>
                <c:pt idx="1">
                  <c:v>8927</c:v>
                </c:pt>
                <c:pt idx="2">
                  <c:v>12089</c:v>
                </c:pt>
                <c:pt idx="3">
                  <c:v>11938</c:v>
                </c:pt>
                <c:pt idx="4">
                  <c:v>12438</c:v>
                </c:pt>
                <c:pt idx="5">
                  <c:v>13559</c:v>
                </c:pt>
                <c:pt idx="6">
                  <c:v>11335</c:v>
                </c:pt>
              </c:numCache>
              <c:extLst xmlns:c15="http://schemas.microsoft.com/office/drawing/2012/chart"/>
            </c:numRef>
          </c:val>
          <c:smooth val="0"/>
        </c:ser>
        <c:ser>
          <c:idx val="3"/>
          <c:order val="1"/>
          <c:tx>
            <c:strRef>
              <c:f>all!$B$73</c:f>
              <c:strCache>
                <c:ptCount val="1"/>
                <c:pt idx="0">
                  <c:v>  Agoura</c:v>
                </c:pt>
              </c:strCache>
            </c:strRef>
          </c:tx>
          <c:spPr>
            <a:ln w="28575" cap="rnd">
              <a:solidFill>
                <a:schemeClr val="accent4"/>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all!$L$73:$T$73</c:f>
              <c:numCache>
                <c:formatCode>General</c:formatCode>
                <c:ptCount val="9"/>
                <c:pt idx="2" formatCode="#,##0">
                  <c:v>136</c:v>
                </c:pt>
                <c:pt idx="3" formatCode="#,##0">
                  <c:v>121</c:v>
                </c:pt>
                <c:pt idx="4" formatCode="#,##0">
                  <c:v>144</c:v>
                </c:pt>
                <c:pt idx="5" formatCode="#,##0">
                  <c:v>90</c:v>
                </c:pt>
                <c:pt idx="6" formatCode="#,##0">
                  <c:v>70</c:v>
                </c:pt>
              </c:numCache>
            </c:numRef>
          </c:val>
          <c:smooth val="0"/>
        </c:ser>
        <c:ser>
          <c:idx val="4"/>
          <c:order val="2"/>
          <c:tx>
            <c:strRef>
              <c:f>all!$B$74</c:f>
              <c:strCache>
                <c:ptCount val="1"/>
                <c:pt idx="0">
                  <c:v>  Baldwin Park</c:v>
                </c:pt>
              </c:strCache>
            </c:strRef>
          </c:tx>
          <c:spPr>
            <a:ln w="28575" cap="rnd">
              <a:solidFill>
                <a:schemeClr val="accent5"/>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all!$L$74:$T$74</c:f>
              <c:numCache>
                <c:formatCode>General</c:formatCode>
                <c:ptCount val="9"/>
                <c:pt idx="2" formatCode="#,##0">
                  <c:v>10265</c:v>
                </c:pt>
                <c:pt idx="3" formatCode="#,##0">
                  <c:v>9485</c:v>
                </c:pt>
                <c:pt idx="4" formatCode="#,##0">
                  <c:v>10260</c:v>
                </c:pt>
                <c:pt idx="5" formatCode="#,##0">
                  <c:v>8770</c:v>
                </c:pt>
                <c:pt idx="6" formatCode="#,##0">
                  <c:v>7612</c:v>
                </c:pt>
              </c:numCache>
            </c:numRef>
          </c:val>
          <c:smooth val="0"/>
        </c:ser>
        <c:ser>
          <c:idx val="5"/>
          <c:order val="3"/>
          <c:tx>
            <c:strRef>
              <c:f>all!$B$75</c:f>
              <c:strCache>
                <c:ptCount val="1"/>
                <c:pt idx="0">
                  <c:v>  Carson</c:v>
                </c:pt>
              </c:strCache>
            </c:strRef>
          </c:tx>
          <c:spPr>
            <a:ln w="28575" cap="rnd">
              <a:solidFill>
                <a:schemeClr val="accent6"/>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all!$L$75:$T$75</c:f>
              <c:numCache>
                <c:formatCode>General</c:formatCode>
                <c:ptCount val="9"/>
                <c:pt idx="2" formatCode="#,##0">
                  <c:v>5802</c:v>
                </c:pt>
                <c:pt idx="3" formatCode="#,##0">
                  <c:v>4857</c:v>
                </c:pt>
                <c:pt idx="4" formatCode="#,##0">
                  <c:v>4551</c:v>
                </c:pt>
                <c:pt idx="5" formatCode="#,##0">
                  <c:v>4342</c:v>
                </c:pt>
                <c:pt idx="6" formatCode="#,##0">
                  <c:v>3925</c:v>
                </c:pt>
              </c:numCache>
            </c:numRef>
          </c:val>
          <c:smooth val="0"/>
        </c:ser>
        <c:ser>
          <c:idx val="6"/>
          <c:order val="4"/>
          <c:tx>
            <c:strRef>
              <c:f>all!$B$76</c:f>
              <c:strCache>
                <c:ptCount val="1"/>
                <c:pt idx="0">
                  <c:v>  Castaic</c:v>
                </c:pt>
              </c:strCache>
            </c:strRef>
          </c:tx>
          <c:spPr>
            <a:ln w="28575" cap="rnd">
              <a:solidFill>
                <a:schemeClr val="accent1">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all!$L$76:$T$76</c:f>
              <c:numCache>
                <c:formatCode>General</c:formatCode>
                <c:ptCount val="9"/>
                <c:pt idx="2" formatCode="#,##0">
                  <c:v>962</c:v>
                </c:pt>
                <c:pt idx="3" formatCode="#,##0">
                  <c:v>893</c:v>
                </c:pt>
                <c:pt idx="4" formatCode="#,##0">
                  <c:v>784</c:v>
                </c:pt>
                <c:pt idx="5" formatCode="#,##0">
                  <c:v>412</c:v>
                </c:pt>
                <c:pt idx="6" formatCode="#,##0">
                  <c:v>476</c:v>
                </c:pt>
              </c:numCache>
            </c:numRef>
          </c:val>
          <c:smooth val="0"/>
        </c:ser>
        <c:ser>
          <c:idx val="7"/>
          <c:order val="5"/>
          <c:tx>
            <c:strRef>
              <c:f>all!$B$77</c:f>
              <c:strCache>
                <c:ptCount val="1"/>
                <c:pt idx="0">
                  <c:v>Animal Care Center</c:v>
                </c:pt>
              </c:strCache>
              <c:extLst xmlns:c15="http://schemas.microsoft.com/office/drawing/2012/chart"/>
            </c:strRef>
          </c:tx>
          <c:spPr>
            <a:ln w="28575" cap="rnd">
              <a:solidFill>
                <a:schemeClr val="accent2">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all!$L$77:$T$77</c:f>
              <c:numCache>
                <c:formatCode>General</c:formatCode>
                <c:ptCount val="9"/>
                <c:pt idx="2" formatCode="#,##0">
                  <c:v>32669</c:v>
                </c:pt>
                <c:pt idx="3" formatCode="#,##0">
                  <c:v>29387</c:v>
                </c:pt>
                <c:pt idx="4" formatCode="#,##0">
                  <c:v>29336</c:v>
                </c:pt>
                <c:pt idx="5" formatCode="#,##0">
                  <c:v>24497</c:v>
                </c:pt>
                <c:pt idx="6" formatCode="#,##0">
                  <c:v>22143</c:v>
                </c:pt>
              </c:numCache>
              <c:extLst xmlns:c15="http://schemas.microsoft.com/office/drawing/2012/chart"/>
            </c:numRef>
          </c:val>
          <c:smooth val="0"/>
        </c:ser>
        <c:ser>
          <c:idx val="8"/>
          <c:order val="6"/>
          <c:tx>
            <c:strRef>
              <c:f>all!$B$78</c:f>
              <c:strCache>
                <c:ptCount val="1"/>
                <c:pt idx="0">
                  <c:v>Downey</c:v>
                </c:pt>
              </c:strCache>
              <c:extLst xmlns:c15="http://schemas.microsoft.com/office/drawing/2012/chart"/>
            </c:strRef>
          </c:tx>
          <c:spPr>
            <a:ln w="28575" cap="rnd">
              <a:solidFill>
                <a:schemeClr val="accent3">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all!$L$78:$T$78</c:f>
              <c:numCache>
                <c:formatCode>General</c:formatCode>
                <c:ptCount val="9"/>
                <c:pt idx="2" formatCode="#,##0">
                  <c:v>8024</c:v>
                </c:pt>
                <c:pt idx="3" formatCode="#,##0">
                  <c:v>7580</c:v>
                </c:pt>
                <c:pt idx="4" formatCode="#,##0">
                  <c:v>7255</c:v>
                </c:pt>
                <c:pt idx="5" formatCode="#,##0">
                  <c:v>6065</c:v>
                </c:pt>
                <c:pt idx="6" formatCode="#,##0">
                  <c:v>5913</c:v>
                </c:pt>
              </c:numCache>
              <c:extLst xmlns:c15="http://schemas.microsoft.com/office/drawing/2012/chart"/>
            </c:numRef>
          </c:val>
          <c:smooth val="0"/>
        </c:ser>
        <c:ser>
          <c:idx val="9"/>
          <c:order val="7"/>
          <c:tx>
            <c:strRef>
              <c:f>all!$B$79</c:f>
              <c:strCache>
                <c:ptCount val="1"/>
                <c:pt idx="0">
                  <c:v>Lancaster</c:v>
                </c:pt>
              </c:strCache>
              <c:extLst xmlns:c15="http://schemas.microsoft.com/office/drawing/2012/chart"/>
            </c:strRef>
          </c:tx>
          <c:spPr>
            <a:ln w="28575" cap="rnd">
              <a:solidFill>
                <a:schemeClr val="accent4">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all!$L$79:$T$79</c:f>
              <c:numCache>
                <c:formatCode>General</c:formatCode>
                <c:ptCount val="9"/>
                <c:pt idx="2" formatCode="#,##0">
                  <c:v>7480</c:v>
                </c:pt>
                <c:pt idx="3" formatCode="#,##0">
                  <c:v>6451</c:v>
                </c:pt>
                <c:pt idx="4" formatCode="#,##0">
                  <c:v>6342</c:v>
                </c:pt>
                <c:pt idx="5" formatCode="#,##0">
                  <c:v>4818</c:v>
                </c:pt>
                <c:pt idx="6" formatCode="#,##0">
                  <c:v>4147</c:v>
                </c:pt>
              </c:numCache>
              <c:extLst xmlns:c15="http://schemas.microsoft.com/office/drawing/2012/chart"/>
            </c:numRef>
          </c:val>
          <c:smooth val="0"/>
        </c:ser>
        <c:ser>
          <c:idx val="10"/>
          <c:order val="8"/>
          <c:tx>
            <c:strRef>
              <c:f>all!$B$80</c:f>
              <c:strCache>
                <c:ptCount val="1"/>
                <c:pt idx="0">
                  <c:v>Pasadena Humane Society &amp; SPCA</c:v>
                </c:pt>
              </c:strCache>
              <c:extLst xmlns:c15="http://schemas.microsoft.com/office/drawing/2012/chart"/>
            </c:strRef>
          </c:tx>
          <c:spPr>
            <a:ln w="28575" cap="rnd">
              <a:solidFill>
                <a:schemeClr val="accent5">
                  <a:lumMod val="60000"/>
                </a:schemeClr>
              </a:solidFill>
              <a:round/>
            </a:ln>
            <a:effectLst/>
          </c:spPr>
          <c:marker>
            <c:symbol val="square"/>
            <c:size val="5"/>
            <c:spPr>
              <a:solidFill>
                <a:schemeClr val="accent5">
                  <a:lumMod val="60000"/>
                </a:schemeClr>
              </a:solidFill>
              <a:ln w="9525">
                <a:solidFill>
                  <a:schemeClr val="accent5">
                    <a:lumMod val="60000"/>
                  </a:schemeClr>
                </a:solidFill>
              </a:ln>
              <a:effectLst/>
            </c:spPr>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all!$L$80:$T$80</c:f>
              <c:numCache>
                <c:formatCode>General</c:formatCode>
                <c:ptCount val="9"/>
                <c:pt idx="6" formatCode="#,##0">
                  <c:v>1555</c:v>
                </c:pt>
              </c:numCache>
              <c:extLst xmlns:c15="http://schemas.microsoft.com/office/drawing/2012/chart"/>
            </c:numRef>
          </c:val>
          <c:smooth val="0"/>
        </c:ser>
        <c:dLbls>
          <c:showLegendKey val="0"/>
          <c:showVal val="0"/>
          <c:showCatName val="0"/>
          <c:showSerName val="0"/>
          <c:showPercent val="0"/>
          <c:showBubbleSize val="0"/>
        </c:dLbls>
        <c:smooth val="0"/>
        <c:axId val="341040048"/>
        <c:axId val="341040608"/>
        <c:extLst>
          <c:ext xmlns:c15="http://schemas.microsoft.com/office/drawing/2012/chart" uri="{02D57815-91ED-43cb-92C2-25804820EDAC}">
            <c15:filteredLineSeries>
              <c15:ser>
                <c:idx val="11"/>
                <c:order val="9"/>
                <c:tx>
                  <c:strRef>
                    <c:extLst>
                      <c:ext uri="{02D57815-91ED-43cb-92C2-25804820EDAC}">
                        <c15:formulaRef>
                          <c15:sqref>all!$B$81</c15:sqref>
                        </c15:formulaRef>
                      </c:ext>
                    </c:extLst>
                    <c:strCache>
                      <c:ptCount val="1"/>
                      <c:pt idx="0">
                        <c:v>0</c:v>
                      </c:pt>
                    </c:strCache>
                  </c:strRef>
                </c:tx>
                <c:spPr>
                  <a:ln w="28575" cap="rnd">
                    <a:solidFill>
                      <a:schemeClr val="accent6">
                        <a:lumMod val="60000"/>
                      </a:schemeClr>
                    </a:solidFill>
                    <a:round/>
                  </a:ln>
                  <a:effectLst/>
                </c:spPr>
                <c:marker>
                  <c:symbol val="none"/>
                </c:marker>
                <c:cat>
                  <c:numRef>
                    <c:extLst>
                      <c:ex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all!$L$81:$T$81</c15:sqref>
                        </c15:formulaRef>
                      </c:ext>
                    </c:extLst>
                    <c:numCache>
                      <c:formatCode>General</c:formatCode>
                      <c:ptCount val="9"/>
                    </c:numCache>
                  </c:numRef>
                </c:val>
                <c:smooth val="0"/>
              </c15:ser>
            </c15:filteredLineSeries>
            <c15:filteredLineSeries>
              <c15:ser>
                <c:idx val="12"/>
                <c:order val="10"/>
                <c:tx>
                  <c:strRef>
                    <c:extLst xmlns:c15="http://schemas.microsoft.com/office/drawing/2012/chart">
                      <c:ext xmlns:c15="http://schemas.microsoft.com/office/drawing/2012/chart" uri="{02D57815-91ED-43cb-92C2-25804820EDAC}">
                        <c15:formulaRef>
                          <c15:sqref>all!$B$82</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all!$L$82:$T$82</c15:sqref>
                        </c15:formulaRef>
                      </c:ext>
                    </c:extLst>
                    <c:numCache>
                      <c:formatCode>General</c:formatCode>
                      <c:ptCount val="9"/>
                    </c:numCache>
                  </c:numRef>
                </c:val>
                <c:smooth val="0"/>
              </c15:ser>
            </c15:filteredLineSeries>
            <c15:filteredLineSeries>
              <c15:ser>
                <c:idx val="13"/>
                <c:order val="11"/>
                <c:tx>
                  <c:strRef>
                    <c:extLst xmlns:c15="http://schemas.microsoft.com/office/drawing/2012/chart">
                      <c:ext xmlns:c15="http://schemas.microsoft.com/office/drawing/2012/chart" uri="{02D57815-91ED-43cb-92C2-25804820EDAC}">
                        <c15:formulaRef>
                          <c15:sqref>all!$B$83</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all!$L$83:$T$83</c15:sqref>
                        </c15:formulaRef>
                      </c:ext>
                    </c:extLst>
                    <c:numCache>
                      <c:formatCode>General</c:formatCode>
                      <c:ptCount val="9"/>
                    </c:numCache>
                  </c:numRef>
                </c:val>
                <c:smooth val="0"/>
              </c15:ser>
            </c15:filteredLineSeries>
          </c:ext>
        </c:extLst>
      </c:lineChart>
      <c:catAx>
        <c:axId val="34104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040608"/>
        <c:crosses val="autoZero"/>
        <c:auto val="1"/>
        <c:lblAlgn val="ctr"/>
        <c:lblOffset val="100"/>
        <c:noMultiLvlLbl val="0"/>
      </c:catAx>
      <c:valAx>
        <c:axId val="34104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040048"/>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Dog Intake</a:t>
            </a:r>
          </a:p>
        </c:rich>
      </c:tx>
      <c:layout>
        <c:manualLayout>
          <c:xMode val="edge"/>
          <c:yMode val="edge"/>
          <c:x val="0.31989583333333332"/>
          <c:y val="2.9940119760479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all!$B$104</c:f>
              <c:strCache>
                <c:ptCount val="1"/>
                <c:pt idx="0">
                  <c:v>Los Angeles City</c:v>
                </c:pt>
              </c:strCache>
              <c:extLst xmlns:c15="http://schemas.microsoft.com/office/drawing/2012/chart"/>
            </c:strRef>
          </c:tx>
          <c:spPr>
            <a:ln w="28575" cap="rnd">
              <a:solidFill>
                <a:schemeClr val="accent3"/>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all!$L$104:$T$104</c:f>
              <c:numCache>
                <c:formatCode>General</c:formatCode>
                <c:ptCount val="9"/>
                <c:pt idx="0">
                  <c:v>25059</c:v>
                </c:pt>
                <c:pt idx="1">
                  <c:v>25789</c:v>
                </c:pt>
                <c:pt idx="2">
                  <c:v>30792</c:v>
                </c:pt>
                <c:pt idx="3">
                  <c:v>31870</c:v>
                </c:pt>
                <c:pt idx="4">
                  <c:v>33621</c:v>
                </c:pt>
                <c:pt idx="5">
                  <c:v>35434</c:v>
                </c:pt>
                <c:pt idx="6">
                  <c:v>34964</c:v>
                </c:pt>
              </c:numCache>
              <c:extLst xmlns:c15="http://schemas.microsoft.com/office/drawing/2012/chart"/>
            </c:numRef>
          </c:val>
          <c:smooth val="0"/>
        </c:ser>
        <c:ser>
          <c:idx val="3"/>
          <c:order val="1"/>
          <c:tx>
            <c:strRef>
              <c:f>all!$B$105</c:f>
              <c:strCache>
                <c:ptCount val="1"/>
                <c:pt idx="0">
                  <c:v>  Agoura</c:v>
                </c:pt>
              </c:strCache>
            </c:strRef>
          </c:tx>
          <c:spPr>
            <a:ln w="28575" cap="rnd">
              <a:solidFill>
                <a:schemeClr val="accent4"/>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all!$L$105:$T$105</c:f>
              <c:numCache>
                <c:formatCode>General</c:formatCode>
                <c:ptCount val="9"/>
                <c:pt idx="2" formatCode="#,##0">
                  <c:v>1266</c:v>
                </c:pt>
                <c:pt idx="3" formatCode="#,##0">
                  <c:v>1368</c:v>
                </c:pt>
                <c:pt idx="4" formatCode="#,##0">
                  <c:v>1373</c:v>
                </c:pt>
                <c:pt idx="5" formatCode="#,##0">
                  <c:v>1397</c:v>
                </c:pt>
                <c:pt idx="6" formatCode="#,##0">
                  <c:v>1214</c:v>
                </c:pt>
              </c:numCache>
            </c:numRef>
          </c:val>
          <c:smooth val="0"/>
        </c:ser>
        <c:ser>
          <c:idx val="4"/>
          <c:order val="2"/>
          <c:tx>
            <c:strRef>
              <c:f>all!$B$106</c:f>
              <c:strCache>
                <c:ptCount val="1"/>
                <c:pt idx="0">
                  <c:v>  Baldwin Park</c:v>
                </c:pt>
              </c:strCache>
            </c:strRef>
          </c:tx>
          <c:spPr>
            <a:ln w="28575" cap="rnd">
              <a:solidFill>
                <a:schemeClr val="accent5"/>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all!$L$106:$T$106</c:f>
              <c:numCache>
                <c:formatCode>General</c:formatCode>
                <c:ptCount val="9"/>
                <c:pt idx="2" formatCode="#,##0">
                  <c:v>9177</c:v>
                </c:pt>
                <c:pt idx="3" formatCode="#,##0">
                  <c:v>9867</c:v>
                </c:pt>
                <c:pt idx="4" formatCode="#,##0">
                  <c:v>10629</c:v>
                </c:pt>
                <c:pt idx="5" formatCode="#,##0">
                  <c:v>10355</c:v>
                </c:pt>
                <c:pt idx="6" formatCode="#,##0">
                  <c:v>9870</c:v>
                </c:pt>
              </c:numCache>
            </c:numRef>
          </c:val>
          <c:smooth val="0"/>
        </c:ser>
        <c:ser>
          <c:idx val="5"/>
          <c:order val="3"/>
          <c:tx>
            <c:strRef>
              <c:f>all!$B$107</c:f>
              <c:strCache>
                <c:ptCount val="1"/>
                <c:pt idx="0">
                  <c:v>  Carson</c:v>
                </c:pt>
              </c:strCache>
            </c:strRef>
          </c:tx>
          <c:spPr>
            <a:ln w="28575" cap="rnd">
              <a:solidFill>
                <a:schemeClr val="accent6"/>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all!$L$107:$T$107</c:f>
              <c:numCache>
                <c:formatCode>General</c:formatCode>
                <c:ptCount val="9"/>
                <c:pt idx="2" formatCode="#,##0">
                  <c:v>9532</c:v>
                </c:pt>
                <c:pt idx="3" formatCode="#,##0">
                  <c:v>9761</c:v>
                </c:pt>
                <c:pt idx="4" formatCode="#,##0">
                  <c:v>10182</c:v>
                </c:pt>
                <c:pt idx="5" formatCode="#,##0">
                  <c:v>9954</c:v>
                </c:pt>
                <c:pt idx="6" formatCode="#,##0">
                  <c:v>9110</c:v>
                </c:pt>
              </c:numCache>
            </c:numRef>
          </c:val>
          <c:smooth val="0"/>
        </c:ser>
        <c:ser>
          <c:idx val="6"/>
          <c:order val="4"/>
          <c:tx>
            <c:strRef>
              <c:f>all!$B$108</c:f>
              <c:strCache>
                <c:ptCount val="1"/>
                <c:pt idx="0">
                  <c:v>  Castaic</c:v>
                </c:pt>
              </c:strCache>
            </c:strRef>
          </c:tx>
          <c:spPr>
            <a:ln w="28575" cap="rnd">
              <a:solidFill>
                <a:schemeClr val="accent1">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all!$L$108:$T$108</c:f>
              <c:numCache>
                <c:formatCode>General</c:formatCode>
                <c:ptCount val="9"/>
                <c:pt idx="2" formatCode="#,##0">
                  <c:v>2649</c:v>
                </c:pt>
                <c:pt idx="3" formatCode="#,##0">
                  <c:v>2692</c:v>
                </c:pt>
                <c:pt idx="4" formatCode="#,##0">
                  <c:v>2575</c:v>
                </c:pt>
                <c:pt idx="5" formatCode="#,##0">
                  <c:v>2488</c:v>
                </c:pt>
                <c:pt idx="6" formatCode="#,##0">
                  <c:v>1984</c:v>
                </c:pt>
              </c:numCache>
            </c:numRef>
          </c:val>
          <c:smooth val="0"/>
        </c:ser>
        <c:ser>
          <c:idx val="7"/>
          <c:order val="5"/>
          <c:tx>
            <c:strRef>
              <c:f>all!$B$109</c:f>
              <c:strCache>
                <c:ptCount val="1"/>
                <c:pt idx="0">
                  <c:v>Animal Care Center</c:v>
                </c:pt>
              </c:strCache>
              <c:extLst xmlns:c15="http://schemas.microsoft.com/office/drawing/2012/chart"/>
            </c:strRef>
          </c:tx>
          <c:spPr>
            <a:ln w="28575" cap="rnd">
              <a:solidFill>
                <a:schemeClr val="accent2">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all!$L$109:$T$109</c:f>
              <c:numCache>
                <c:formatCode>General</c:formatCode>
                <c:ptCount val="9"/>
                <c:pt idx="2" formatCode="#,##0">
                  <c:v>44961</c:v>
                </c:pt>
                <c:pt idx="3" formatCode="#,##0">
                  <c:v>45531</c:v>
                </c:pt>
                <c:pt idx="4" formatCode="#,##0">
                  <c:v>47257</c:v>
                </c:pt>
                <c:pt idx="5" formatCode="#,##0">
                  <c:v>45574</c:v>
                </c:pt>
                <c:pt idx="6" formatCode="#,##0">
                  <c:v>41900</c:v>
                </c:pt>
              </c:numCache>
              <c:extLst xmlns:c15="http://schemas.microsoft.com/office/drawing/2012/chart"/>
            </c:numRef>
          </c:val>
          <c:smooth val="0"/>
        </c:ser>
        <c:ser>
          <c:idx val="8"/>
          <c:order val="6"/>
          <c:tx>
            <c:strRef>
              <c:f>all!$B$110</c:f>
              <c:strCache>
                <c:ptCount val="1"/>
                <c:pt idx="0">
                  <c:v>Downey</c:v>
                </c:pt>
              </c:strCache>
              <c:extLst xmlns:c15="http://schemas.microsoft.com/office/drawing/2012/chart"/>
            </c:strRef>
          </c:tx>
          <c:spPr>
            <a:ln w="28575" cap="rnd">
              <a:solidFill>
                <a:schemeClr val="accent3">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all!$L$110:$T$110</c:f>
              <c:numCache>
                <c:formatCode>General</c:formatCode>
                <c:ptCount val="9"/>
                <c:pt idx="2" formatCode="#,##0">
                  <c:v>10007</c:v>
                </c:pt>
                <c:pt idx="3" formatCode="#,##0">
                  <c:v>10319</c:v>
                </c:pt>
                <c:pt idx="4" formatCode="#,##0">
                  <c:v>10243</c:v>
                </c:pt>
                <c:pt idx="5" formatCode="#,##0">
                  <c:v>10188</c:v>
                </c:pt>
                <c:pt idx="6" formatCode="#,##0">
                  <c:v>9750</c:v>
                </c:pt>
              </c:numCache>
              <c:extLst xmlns:c15="http://schemas.microsoft.com/office/drawing/2012/chart"/>
            </c:numRef>
          </c:val>
          <c:smooth val="0"/>
        </c:ser>
        <c:ser>
          <c:idx val="9"/>
          <c:order val="7"/>
          <c:tx>
            <c:strRef>
              <c:f>all!$B$111</c:f>
              <c:strCache>
                <c:ptCount val="1"/>
                <c:pt idx="0">
                  <c:v>Lancaster</c:v>
                </c:pt>
              </c:strCache>
              <c:extLst xmlns:c15="http://schemas.microsoft.com/office/drawing/2012/chart"/>
            </c:strRef>
          </c:tx>
          <c:spPr>
            <a:ln w="28575" cap="rnd">
              <a:solidFill>
                <a:schemeClr val="accent4">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all!$L$111:$T$111</c:f>
              <c:numCache>
                <c:formatCode>General</c:formatCode>
                <c:ptCount val="9"/>
                <c:pt idx="2" formatCode="#,##0">
                  <c:v>12330</c:v>
                </c:pt>
                <c:pt idx="3" formatCode="#,##0">
                  <c:v>11524</c:v>
                </c:pt>
                <c:pt idx="4" formatCode="#,##0">
                  <c:v>12255</c:v>
                </c:pt>
                <c:pt idx="5" formatCode="#,##0">
                  <c:v>11192</c:v>
                </c:pt>
                <c:pt idx="6" formatCode="#,##0">
                  <c:v>9972</c:v>
                </c:pt>
              </c:numCache>
              <c:extLst xmlns:c15="http://schemas.microsoft.com/office/drawing/2012/chart"/>
            </c:numRef>
          </c:val>
          <c:smooth val="0"/>
        </c:ser>
        <c:ser>
          <c:idx val="10"/>
          <c:order val="8"/>
          <c:tx>
            <c:strRef>
              <c:f>all!$B$112</c:f>
              <c:strCache>
                <c:ptCount val="1"/>
                <c:pt idx="0">
                  <c:v>Pasadena Humane Society &amp; SPCA</c:v>
                </c:pt>
              </c:strCache>
              <c:extLst xmlns:c15="http://schemas.microsoft.com/office/drawing/2012/chart"/>
            </c:strRef>
          </c:tx>
          <c:spPr>
            <a:ln w="28575" cap="rnd">
              <a:solidFill>
                <a:schemeClr val="accent5">
                  <a:lumMod val="60000"/>
                </a:schemeClr>
              </a:solidFill>
              <a:round/>
            </a:ln>
            <a:effectLst/>
          </c:spPr>
          <c:marker>
            <c:symbol val="square"/>
            <c:size val="5"/>
            <c:spPr>
              <a:solidFill>
                <a:schemeClr val="accent5">
                  <a:lumMod val="60000"/>
                </a:schemeClr>
              </a:solidFill>
              <a:ln w="9525">
                <a:solidFill>
                  <a:schemeClr val="accent5">
                    <a:lumMod val="60000"/>
                  </a:schemeClr>
                </a:solidFill>
              </a:ln>
              <a:effectLst/>
            </c:spPr>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all!$L$112:$T$112</c:f>
              <c:numCache>
                <c:formatCode>General</c:formatCode>
                <c:ptCount val="9"/>
                <c:pt idx="6" formatCode="#,##0">
                  <c:v>4634</c:v>
                </c:pt>
              </c:numCache>
              <c:extLst xmlns:c15="http://schemas.microsoft.com/office/drawing/2012/chart"/>
            </c:numRef>
          </c:val>
          <c:smooth val="0"/>
        </c:ser>
        <c:dLbls>
          <c:showLegendKey val="0"/>
          <c:showVal val="0"/>
          <c:showCatName val="0"/>
          <c:showSerName val="0"/>
          <c:showPercent val="0"/>
          <c:showBubbleSize val="0"/>
        </c:dLbls>
        <c:smooth val="0"/>
        <c:axId val="534556160"/>
        <c:axId val="534555040"/>
        <c:extLst>
          <c:ext xmlns:c15="http://schemas.microsoft.com/office/drawing/2012/chart" uri="{02D57815-91ED-43cb-92C2-25804820EDAC}">
            <c15:filteredLineSeries>
              <c15:ser>
                <c:idx val="11"/>
                <c:order val="9"/>
                <c:tx>
                  <c:strRef>
                    <c:extLst>
                      <c:ext uri="{02D57815-91ED-43cb-92C2-25804820EDAC}">
                        <c15:formulaRef>
                          <c15:sqref>all!$B$113</c15:sqref>
                        </c15:formulaRef>
                      </c:ext>
                    </c:extLst>
                    <c:strCache>
                      <c:ptCount val="1"/>
                      <c:pt idx="0">
                        <c:v>0</c:v>
                      </c:pt>
                    </c:strCache>
                  </c:strRef>
                </c:tx>
                <c:spPr>
                  <a:ln w="28575" cap="rnd">
                    <a:solidFill>
                      <a:schemeClr val="accent6">
                        <a:lumMod val="60000"/>
                      </a:schemeClr>
                    </a:solidFill>
                    <a:round/>
                  </a:ln>
                  <a:effectLst/>
                </c:spPr>
                <c:marker>
                  <c:symbol val="none"/>
                </c:marker>
                <c:cat>
                  <c:numRef>
                    <c:extLst>
                      <c:ex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all!$L$113:$T$113</c15:sqref>
                        </c15:formulaRef>
                      </c:ext>
                    </c:extLst>
                    <c:numCache>
                      <c:formatCode>General</c:formatCode>
                      <c:ptCount val="9"/>
                      <c:pt idx="6" formatCode="#,##0">
                        <c:v>0</c:v>
                      </c:pt>
                    </c:numCache>
                  </c:numRef>
                </c:val>
                <c:smooth val="0"/>
              </c15:ser>
            </c15:filteredLineSeries>
            <c15:filteredLineSeries>
              <c15:ser>
                <c:idx val="12"/>
                <c:order val="10"/>
                <c:tx>
                  <c:strRef>
                    <c:extLst xmlns:c15="http://schemas.microsoft.com/office/drawing/2012/chart">
                      <c:ext xmlns:c15="http://schemas.microsoft.com/office/drawing/2012/chart" uri="{02D57815-91ED-43cb-92C2-25804820EDAC}">
                        <c15:formulaRef>
                          <c15:sqref>all!$B$114</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all!$L$114:$T$114</c15:sqref>
                        </c15:formulaRef>
                      </c:ext>
                    </c:extLst>
                    <c:numCache>
                      <c:formatCode>General</c:formatCode>
                      <c:ptCount val="9"/>
                      <c:pt idx="6">
                        <c:v>0</c:v>
                      </c:pt>
                      <c:pt idx="7">
                        <c:v>0</c:v>
                      </c:pt>
                      <c:pt idx="8">
                        <c:v>0</c:v>
                      </c:pt>
                    </c:numCache>
                  </c:numRef>
                </c:val>
                <c:smooth val="0"/>
              </c15:ser>
            </c15:filteredLineSeries>
            <c15:filteredLineSeries>
              <c15:ser>
                <c:idx val="13"/>
                <c:order val="11"/>
                <c:tx>
                  <c:strRef>
                    <c:extLst xmlns:c15="http://schemas.microsoft.com/office/drawing/2012/chart">
                      <c:ext xmlns:c15="http://schemas.microsoft.com/office/drawing/2012/chart" uri="{02D57815-91ED-43cb-92C2-25804820EDAC}">
                        <c15:formulaRef>
                          <c15:sqref>all!$B$115</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all!$L$115:$T$115</c15:sqref>
                        </c15:formulaRef>
                      </c:ext>
                    </c:extLst>
                    <c:numCache>
                      <c:formatCode>General</c:formatCode>
                      <c:ptCount val="9"/>
                      <c:pt idx="6">
                        <c:v>0</c:v>
                      </c:pt>
                      <c:pt idx="7">
                        <c:v>0</c:v>
                      </c:pt>
                      <c:pt idx="8">
                        <c:v>0</c:v>
                      </c:pt>
                    </c:numCache>
                  </c:numRef>
                </c:val>
                <c:smooth val="0"/>
              </c15:ser>
            </c15:filteredLineSeries>
          </c:ext>
        </c:extLst>
      </c:lineChart>
      <c:catAx>
        <c:axId val="53455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55040"/>
        <c:crosses val="autoZero"/>
        <c:auto val="1"/>
        <c:lblAlgn val="ctr"/>
        <c:lblOffset val="100"/>
        <c:noMultiLvlLbl val="0"/>
      </c:catAx>
      <c:valAx>
        <c:axId val="534555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56160"/>
        <c:crosses val="autoZero"/>
        <c:crossBetween val="between"/>
      </c:valAx>
      <c:spPr>
        <a:noFill/>
        <a:ln>
          <a:noFill/>
        </a:ln>
        <a:effectLst/>
      </c:spPr>
    </c:plotArea>
    <c:legend>
      <c:legendPos val="r"/>
      <c:layout>
        <c:manualLayout>
          <c:xMode val="edge"/>
          <c:yMode val="edge"/>
          <c:x val="0.6464958579396326"/>
          <c:y val="0.13689442810612532"/>
          <c:w val="0.33787914206036745"/>
          <c:h val="0.776863358947601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Los Angeles </a:t>
            </a:r>
            <a:r>
              <a:rPr lang="en-US"/>
              <a:t> Dogs</a:t>
            </a:r>
            <a:r>
              <a:rPr lang="en-US" baseline="0"/>
              <a:t> Euthanized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all!$B$119</c:f>
              <c:strCache>
                <c:ptCount val="1"/>
                <c:pt idx="0">
                  <c:v>Los Angeles City</c:v>
                </c:pt>
              </c:strCache>
              <c:extLst xmlns:c15="http://schemas.microsoft.com/office/drawing/2012/chart"/>
            </c:strRef>
          </c:tx>
          <c:spPr>
            <a:ln w="28575" cap="rnd">
              <a:solidFill>
                <a:schemeClr val="accent3"/>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all!$L$119:$T$119</c:f>
              <c:numCache>
                <c:formatCode>General</c:formatCode>
                <c:ptCount val="9"/>
                <c:pt idx="0">
                  <c:v>6927</c:v>
                </c:pt>
                <c:pt idx="1">
                  <c:v>6038</c:v>
                </c:pt>
                <c:pt idx="2">
                  <c:v>7514</c:v>
                </c:pt>
                <c:pt idx="3">
                  <c:v>7624</c:v>
                </c:pt>
                <c:pt idx="4">
                  <c:v>8209</c:v>
                </c:pt>
                <c:pt idx="5">
                  <c:v>9451</c:v>
                </c:pt>
                <c:pt idx="6">
                  <c:v>7463</c:v>
                </c:pt>
              </c:numCache>
              <c:extLst xmlns:c15="http://schemas.microsoft.com/office/drawing/2012/chart"/>
            </c:numRef>
          </c:val>
          <c:smooth val="0"/>
        </c:ser>
        <c:ser>
          <c:idx val="3"/>
          <c:order val="3"/>
          <c:tx>
            <c:strRef>
              <c:f>all!$B$120</c:f>
              <c:strCache>
                <c:ptCount val="1"/>
                <c:pt idx="0">
                  <c:v>  Agoura</c:v>
                </c:pt>
              </c:strCache>
            </c:strRef>
          </c:tx>
          <c:spPr>
            <a:ln w="28575" cap="rnd">
              <a:solidFill>
                <a:schemeClr val="accent4"/>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all!$L$120:$T$120</c:f>
              <c:numCache>
                <c:formatCode>General</c:formatCode>
                <c:ptCount val="9"/>
                <c:pt idx="2" formatCode="#,##0">
                  <c:v>158</c:v>
                </c:pt>
                <c:pt idx="3" formatCode="#,##0">
                  <c:v>111</c:v>
                </c:pt>
                <c:pt idx="4" formatCode="#,##0">
                  <c:v>136</c:v>
                </c:pt>
                <c:pt idx="5" formatCode="#,##0">
                  <c:v>132</c:v>
                </c:pt>
                <c:pt idx="6" formatCode="#,##0">
                  <c:v>82</c:v>
                </c:pt>
              </c:numCache>
            </c:numRef>
          </c:val>
          <c:smooth val="0"/>
        </c:ser>
        <c:ser>
          <c:idx val="4"/>
          <c:order val="4"/>
          <c:tx>
            <c:strRef>
              <c:f>all!$B$121</c:f>
              <c:strCache>
                <c:ptCount val="1"/>
                <c:pt idx="0">
                  <c:v>  Baldwin Park</c:v>
                </c:pt>
              </c:strCache>
            </c:strRef>
          </c:tx>
          <c:spPr>
            <a:ln w="28575" cap="rnd">
              <a:solidFill>
                <a:schemeClr val="accent5"/>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all!$L$121:$T$121</c:f>
              <c:numCache>
                <c:formatCode>General</c:formatCode>
                <c:ptCount val="9"/>
                <c:pt idx="2" formatCode="#,##0">
                  <c:v>3357</c:v>
                </c:pt>
                <c:pt idx="3" formatCode="#,##0">
                  <c:v>3516</c:v>
                </c:pt>
                <c:pt idx="4" formatCode="#,##0">
                  <c:v>1036</c:v>
                </c:pt>
                <c:pt idx="5" formatCode="#,##0">
                  <c:v>3421</c:v>
                </c:pt>
                <c:pt idx="6" formatCode="#,##0">
                  <c:v>2942</c:v>
                </c:pt>
              </c:numCache>
            </c:numRef>
          </c:val>
          <c:smooth val="0"/>
        </c:ser>
        <c:ser>
          <c:idx val="5"/>
          <c:order val="5"/>
          <c:tx>
            <c:strRef>
              <c:f>all!$B$122</c:f>
              <c:strCache>
                <c:ptCount val="1"/>
                <c:pt idx="0">
                  <c:v>  Carson</c:v>
                </c:pt>
              </c:strCache>
            </c:strRef>
          </c:tx>
          <c:spPr>
            <a:ln w="28575" cap="rnd">
              <a:solidFill>
                <a:schemeClr val="accent6"/>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all!$L$122:$T$122</c:f>
              <c:numCache>
                <c:formatCode>General</c:formatCode>
                <c:ptCount val="9"/>
                <c:pt idx="2" formatCode="#,##0">
                  <c:v>4350</c:v>
                </c:pt>
                <c:pt idx="3" formatCode="#,##0">
                  <c:v>4734</c:v>
                </c:pt>
                <c:pt idx="4" formatCode="#,##0">
                  <c:v>4664</c:v>
                </c:pt>
                <c:pt idx="5" formatCode="#,##0">
                  <c:v>4270</c:v>
                </c:pt>
                <c:pt idx="6" formatCode="#,##0">
                  <c:v>3607</c:v>
                </c:pt>
              </c:numCache>
            </c:numRef>
          </c:val>
          <c:smooth val="0"/>
        </c:ser>
        <c:ser>
          <c:idx val="6"/>
          <c:order val="6"/>
          <c:tx>
            <c:strRef>
              <c:f>all!$B$123</c:f>
              <c:strCache>
                <c:ptCount val="1"/>
                <c:pt idx="0">
                  <c:v>  Castaic</c:v>
                </c:pt>
              </c:strCache>
            </c:strRef>
          </c:tx>
          <c:spPr>
            <a:ln w="28575" cap="rnd">
              <a:solidFill>
                <a:schemeClr val="accent1">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all!$L$123:$T$123</c:f>
              <c:numCache>
                <c:formatCode>General</c:formatCode>
                <c:ptCount val="9"/>
                <c:pt idx="2" formatCode="#,##0">
                  <c:v>745</c:v>
                </c:pt>
                <c:pt idx="3" formatCode="#,##0">
                  <c:v>828</c:v>
                </c:pt>
                <c:pt idx="4" formatCode="#,##0">
                  <c:v>571</c:v>
                </c:pt>
                <c:pt idx="5" formatCode="#,##0">
                  <c:v>543</c:v>
                </c:pt>
                <c:pt idx="6" formatCode="#,##0">
                  <c:v>467</c:v>
                </c:pt>
              </c:numCache>
            </c:numRef>
          </c:val>
          <c:smooth val="0"/>
        </c:ser>
        <c:ser>
          <c:idx val="7"/>
          <c:order val="7"/>
          <c:tx>
            <c:strRef>
              <c:f>all!$B$124</c:f>
              <c:strCache>
                <c:ptCount val="1"/>
                <c:pt idx="0">
                  <c:v>Animal Care Center</c:v>
                </c:pt>
              </c:strCache>
              <c:extLst xmlns:c15="http://schemas.microsoft.com/office/drawing/2012/chart"/>
            </c:strRef>
          </c:tx>
          <c:spPr>
            <a:ln w="28575" cap="rnd">
              <a:solidFill>
                <a:schemeClr val="accent2">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all!$L$124:$T$124</c:f>
              <c:numCache>
                <c:formatCode>General</c:formatCode>
                <c:ptCount val="9"/>
                <c:pt idx="2" formatCode="#,##0">
                  <c:v>19849</c:v>
                </c:pt>
                <c:pt idx="3" formatCode="#,##0">
                  <c:v>20116</c:v>
                </c:pt>
                <c:pt idx="4" formatCode="#,##0">
                  <c:v>19971</c:v>
                </c:pt>
                <c:pt idx="5" formatCode="#,##0">
                  <c:v>17505</c:v>
                </c:pt>
                <c:pt idx="6" formatCode="#,##0">
                  <c:v>14398</c:v>
                </c:pt>
              </c:numCache>
              <c:extLst xmlns:c15="http://schemas.microsoft.com/office/drawing/2012/chart"/>
            </c:numRef>
          </c:val>
          <c:smooth val="0"/>
        </c:ser>
        <c:ser>
          <c:idx val="8"/>
          <c:order val="8"/>
          <c:tx>
            <c:strRef>
              <c:f>all!$B$125</c:f>
              <c:strCache>
                <c:ptCount val="1"/>
                <c:pt idx="0">
                  <c:v>Downey</c:v>
                </c:pt>
              </c:strCache>
              <c:extLst xmlns:c15="http://schemas.microsoft.com/office/drawing/2012/chart"/>
            </c:strRef>
          </c:tx>
          <c:spPr>
            <a:ln w="28575" cap="rnd">
              <a:solidFill>
                <a:schemeClr val="accent3">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all!$L$125:$T$125</c:f>
              <c:numCache>
                <c:formatCode>General</c:formatCode>
                <c:ptCount val="9"/>
                <c:pt idx="2" formatCode="#,##0">
                  <c:v>4557</c:v>
                </c:pt>
                <c:pt idx="3" formatCode="#,##0">
                  <c:v>4910</c:v>
                </c:pt>
                <c:pt idx="4" formatCode="#,##0">
                  <c:v>4760</c:v>
                </c:pt>
                <c:pt idx="5" formatCode="#,##0">
                  <c:v>4758</c:v>
                </c:pt>
                <c:pt idx="6" formatCode="#,##0">
                  <c:v>4074</c:v>
                </c:pt>
              </c:numCache>
              <c:extLst xmlns:c15="http://schemas.microsoft.com/office/drawing/2012/chart"/>
            </c:numRef>
          </c:val>
          <c:smooth val="0"/>
        </c:ser>
        <c:ser>
          <c:idx val="9"/>
          <c:order val="9"/>
          <c:tx>
            <c:strRef>
              <c:f>all!$B$126</c:f>
              <c:strCache>
                <c:ptCount val="1"/>
                <c:pt idx="0">
                  <c:v>Lancaster</c:v>
                </c:pt>
              </c:strCache>
              <c:extLst xmlns:c15="http://schemas.microsoft.com/office/drawing/2012/chart"/>
            </c:strRef>
          </c:tx>
          <c:spPr>
            <a:ln w="28575" cap="rnd">
              <a:solidFill>
                <a:schemeClr val="accent4">
                  <a:lumMod val="60000"/>
                </a:schemeClr>
              </a:solidFill>
              <a:round/>
            </a:ln>
            <a:effectLst/>
          </c:spPr>
          <c:marker>
            <c:symbol val="none"/>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all!$L$126:$T$126</c:f>
              <c:numCache>
                <c:formatCode>General</c:formatCode>
                <c:ptCount val="9"/>
                <c:pt idx="2" formatCode="#,##0">
                  <c:v>6682</c:v>
                </c:pt>
                <c:pt idx="3" formatCode="#,##0">
                  <c:v>6017</c:v>
                </c:pt>
                <c:pt idx="4" formatCode="#,##0">
                  <c:v>6059</c:v>
                </c:pt>
                <c:pt idx="5" formatCode="#,##0">
                  <c:v>4381</c:v>
                </c:pt>
                <c:pt idx="6" formatCode="#,##0">
                  <c:v>3226</c:v>
                </c:pt>
              </c:numCache>
              <c:extLst xmlns:c15="http://schemas.microsoft.com/office/drawing/2012/chart"/>
            </c:numRef>
          </c:val>
          <c:smooth val="0"/>
        </c:ser>
        <c:ser>
          <c:idx val="10"/>
          <c:order val="10"/>
          <c:tx>
            <c:strRef>
              <c:f>all!$B$127</c:f>
              <c:strCache>
                <c:ptCount val="1"/>
                <c:pt idx="0">
                  <c:v>Pasadena Humane Society &amp; SPCA</c:v>
                </c:pt>
              </c:strCache>
              <c:extLst xmlns:c15="http://schemas.microsoft.com/office/drawing/2012/chart"/>
            </c:strRef>
          </c:tx>
          <c:spPr>
            <a:ln w="28575" cap="rnd">
              <a:solidFill>
                <a:schemeClr val="accent5">
                  <a:lumMod val="60000"/>
                </a:schemeClr>
              </a:solidFill>
              <a:round/>
            </a:ln>
            <a:effectLst/>
          </c:spPr>
          <c:marker>
            <c:symbol val="square"/>
            <c:size val="5"/>
            <c:spPr>
              <a:solidFill>
                <a:schemeClr val="accent5">
                  <a:lumMod val="60000"/>
                </a:schemeClr>
              </a:solidFill>
              <a:ln w="9525">
                <a:solidFill>
                  <a:schemeClr val="accent5">
                    <a:lumMod val="60000"/>
                  </a:schemeClr>
                </a:solidFill>
              </a:ln>
              <a:effectLst/>
            </c:spPr>
          </c:marker>
          <c:cat>
            <c:numRef>
              <c:f>all!$L$52:$T$52</c:f>
              <c:numCache>
                <c:formatCode>General</c:formatCode>
                <c:ptCount val="9"/>
                <c:pt idx="0">
                  <c:v>2006</c:v>
                </c:pt>
                <c:pt idx="1">
                  <c:v>2007</c:v>
                </c:pt>
                <c:pt idx="2">
                  <c:v>2008</c:v>
                </c:pt>
                <c:pt idx="3">
                  <c:v>2009</c:v>
                </c:pt>
                <c:pt idx="4">
                  <c:v>2010</c:v>
                </c:pt>
                <c:pt idx="5">
                  <c:v>2011</c:v>
                </c:pt>
                <c:pt idx="6">
                  <c:v>2012</c:v>
                </c:pt>
                <c:pt idx="7">
                  <c:v>2013</c:v>
                </c:pt>
                <c:pt idx="8">
                  <c:v>2014</c:v>
                </c:pt>
              </c:numCache>
              <c:extLst xmlns:c15="http://schemas.microsoft.com/office/drawing/2012/chart"/>
            </c:numRef>
          </c:cat>
          <c:val>
            <c:numRef>
              <c:f>all!$L$127:$T$127</c:f>
              <c:numCache>
                <c:formatCode>General</c:formatCode>
                <c:ptCount val="9"/>
                <c:pt idx="6">
                  <c:v>676</c:v>
                </c:pt>
              </c:numCache>
              <c:extLst xmlns:c15="http://schemas.microsoft.com/office/drawing/2012/chart"/>
            </c:numRef>
          </c:val>
          <c:smooth val="0"/>
        </c:ser>
        <c:dLbls>
          <c:showLegendKey val="0"/>
          <c:showVal val="0"/>
          <c:showCatName val="0"/>
          <c:showSerName val="0"/>
          <c:showPercent val="0"/>
          <c:showBubbleSize val="0"/>
        </c:dLbls>
        <c:smooth val="0"/>
        <c:axId val="659506704"/>
        <c:axId val="659507264"/>
        <c:extLst>
          <c:ext xmlns:c15="http://schemas.microsoft.com/office/drawing/2012/chart" uri="{02D57815-91ED-43cb-92C2-25804820EDAC}">
            <c15:filteredLineSeries>
              <c15:ser>
                <c:idx val="1"/>
                <c:order val="0"/>
                <c:tx>
                  <c:strRef>
                    <c:extLst>
                      <c:ext uri="{02D57815-91ED-43cb-92C2-25804820EDAC}">
                        <c15:formulaRef>
                          <c15:sqref>all!$B$118</c15:sqref>
                        </c15:formulaRef>
                      </c:ext>
                    </c:extLst>
                    <c:strCache>
                      <c:ptCount val="1"/>
                      <c:pt idx="0">
                        <c:v>LRCA for County</c:v>
                      </c:pt>
                    </c:strCache>
                  </c:strRef>
                </c:tx>
                <c:spPr>
                  <a:ln w="28575" cap="rnd">
                    <a:solidFill>
                      <a:schemeClr val="accent2"/>
                    </a:solidFill>
                    <a:round/>
                  </a:ln>
                  <a:effectLst/>
                </c:spPr>
                <c:marker>
                  <c:symbol val="none"/>
                </c:marker>
                <c:cat>
                  <c:numRef>
                    <c:extLst>
                      <c:ex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c:ext uri="{02D57815-91ED-43cb-92C2-25804820EDAC}">
                        <c15:formulaRef>
                          <c15:sqref>all!$L$118:$T$118</c15:sqref>
                        </c15:formulaRef>
                      </c:ext>
                    </c:extLst>
                    <c:numCache>
                      <c:formatCode>#,##0</c:formatCode>
                      <c:ptCount val="9"/>
                      <c:pt idx="0">
                        <c:v>30250</c:v>
                      </c:pt>
                      <c:pt idx="1">
                        <c:v>31925.5</c:v>
                      </c:pt>
                      <c:pt idx="2">
                        <c:v>33601</c:v>
                      </c:pt>
                      <c:pt idx="3">
                        <c:v>45873</c:v>
                      </c:pt>
                      <c:pt idx="4">
                        <c:v>37914</c:v>
                      </c:pt>
                      <c:pt idx="5">
                        <c:v>40357</c:v>
                      </c:pt>
                      <c:pt idx="6">
                        <c:v>33679</c:v>
                      </c:pt>
                    </c:numCache>
                  </c:numRef>
                </c:val>
                <c:smooth val="0"/>
              </c15:ser>
            </c15:filteredLineSeries>
            <c15:filteredLineSeries>
              <c15:ser>
                <c:idx val="14"/>
                <c:order val="1"/>
                <c:tx>
                  <c:strRef>
                    <c:extLst xmlns:c15="http://schemas.microsoft.com/office/drawing/2012/chart">
                      <c:ext xmlns:c15="http://schemas.microsoft.com/office/drawing/2012/chart" uri="{02D57815-91ED-43cb-92C2-25804820EDAC}">
                        <c15:formulaRef>
                          <c15:sqref>all!$B$131</c15:sqref>
                        </c15:formulaRef>
                      </c:ext>
                    </c:extLst>
                    <c:strCache>
                      <c:ptCount val="1"/>
                      <c:pt idx="0">
                        <c:v>total</c:v>
                      </c:pt>
                    </c:strCache>
                  </c:strRef>
                </c:tx>
                <c:spPr>
                  <a:ln w="28575" cap="rnd">
                    <a:solidFill>
                      <a:schemeClr val="tx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all!$L$131:$T$131</c15:sqref>
                        </c15:formulaRef>
                      </c:ext>
                    </c:extLst>
                    <c:numCache>
                      <c:formatCode>General</c:formatCode>
                      <c:ptCount val="9"/>
                      <c:pt idx="0">
                        <c:v>6927</c:v>
                      </c:pt>
                      <c:pt idx="1">
                        <c:v>6038</c:v>
                      </c:pt>
                      <c:pt idx="2">
                        <c:v>47212</c:v>
                      </c:pt>
                      <c:pt idx="3">
                        <c:v>47856</c:v>
                      </c:pt>
                      <c:pt idx="4">
                        <c:v>45406</c:v>
                      </c:pt>
                      <c:pt idx="5">
                        <c:v>44461</c:v>
                      </c:pt>
                      <c:pt idx="6">
                        <c:v>36935</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all!$B$128</c15:sqref>
                        </c15:formulaRef>
                      </c:ext>
                    </c:extLst>
                    <c:strCache>
                      <c:ptCount val="1"/>
                      <c:pt idx="0">
                        <c:v>0</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all!$L$128:$T$128</c15:sqref>
                        </c15:formulaRef>
                      </c:ext>
                    </c:extLst>
                    <c:numCache>
                      <c:formatCode>General</c:formatCode>
                      <c:ptCount val="9"/>
                      <c:pt idx="6">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all!$B$129</c15:sqref>
                        </c15:formulaRef>
                      </c:ext>
                    </c:extLst>
                    <c:strCache>
                      <c:ptCount val="1"/>
                      <c:pt idx="0">
                        <c:v>0</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all!$L$129:$T$129</c15:sqref>
                        </c15:formulaRef>
                      </c:ext>
                    </c:extLst>
                    <c:numCache>
                      <c:formatCode>General</c:formatCode>
                      <c:ptCount val="9"/>
                      <c:pt idx="6">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all!$B$130</c15:sqref>
                        </c15:formulaRef>
                      </c:ext>
                    </c:extLst>
                    <c:strCache>
                      <c:ptCount val="1"/>
                      <c:pt idx="0">
                        <c:v>0</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all!$L$52:$T$52</c15:sqref>
                        </c15:formulaRef>
                      </c:ext>
                    </c:extLst>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extLst xmlns:c15="http://schemas.microsoft.com/office/drawing/2012/chart">
                      <c:ext xmlns:c15="http://schemas.microsoft.com/office/drawing/2012/chart" uri="{02D57815-91ED-43cb-92C2-25804820EDAC}">
                        <c15:formulaRef>
                          <c15:sqref>all!$L$130:$T$130</c15:sqref>
                        </c15:formulaRef>
                      </c:ext>
                    </c:extLst>
                    <c:numCache>
                      <c:formatCode>General</c:formatCode>
                      <c:ptCount val="9"/>
                      <c:pt idx="6">
                        <c:v>0</c:v>
                      </c:pt>
                    </c:numCache>
                  </c:numRef>
                </c:val>
                <c:smooth val="0"/>
              </c15:ser>
            </c15:filteredLineSeries>
          </c:ext>
        </c:extLst>
      </c:lineChart>
      <c:catAx>
        <c:axId val="6595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07264"/>
        <c:crosses val="autoZero"/>
        <c:auto val="1"/>
        <c:lblAlgn val="ctr"/>
        <c:lblOffset val="100"/>
        <c:noMultiLvlLbl val="0"/>
      </c:catAx>
      <c:valAx>
        <c:axId val="65950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06704"/>
        <c:crosses val="autoZero"/>
        <c:crossBetween val="between"/>
      </c:valAx>
      <c:spPr>
        <a:noFill/>
        <a:ln>
          <a:noFill/>
        </a:ln>
        <a:effectLst/>
      </c:spPr>
    </c:plotArea>
    <c:legend>
      <c:legendPos val="r"/>
      <c:layout>
        <c:manualLayout>
          <c:xMode val="edge"/>
          <c:yMode val="edge"/>
          <c:x val="0.57357919127296586"/>
          <c:y val="0.17887695856199795"/>
          <c:w val="0.41079580872703414"/>
          <c:h val="0.719098067287043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21</xdr:col>
      <xdr:colOff>0</xdr:colOff>
      <xdr:row>1</xdr:row>
      <xdr:rowOff>0</xdr:rowOff>
    </xdr:from>
    <xdr:to>
      <xdr:col>26</xdr:col>
      <xdr:colOff>601980</xdr:colOff>
      <xdr:row>13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594360</xdr:colOff>
      <xdr:row>1</xdr:row>
      <xdr:rowOff>0</xdr:rowOff>
    </xdr:from>
    <xdr:to>
      <xdr:col>33</xdr:col>
      <xdr:colOff>0</xdr:colOff>
      <xdr:row>13</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13</xdr:row>
      <xdr:rowOff>0</xdr:rowOff>
    </xdr:from>
    <xdr:to>
      <xdr:col>26</xdr:col>
      <xdr:colOff>601980</xdr:colOff>
      <xdr:row>27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601980</xdr:colOff>
      <xdr:row>13</xdr:row>
      <xdr:rowOff>0</xdr:rowOff>
    </xdr:from>
    <xdr:to>
      <xdr:col>33</xdr:col>
      <xdr:colOff>0</xdr:colOff>
      <xdr:row>27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52</xdr:row>
      <xdr:rowOff>0</xdr:rowOff>
    </xdr:from>
    <xdr:to>
      <xdr:col>28</xdr:col>
      <xdr:colOff>0</xdr:colOff>
      <xdr:row>68</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51</xdr:row>
      <xdr:rowOff>0</xdr:rowOff>
    </xdr:from>
    <xdr:to>
      <xdr:col>36</xdr:col>
      <xdr:colOff>0</xdr:colOff>
      <xdr:row>68</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68</xdr:row>
      <xdr:rowOff>0</xdr:rowOff>
    </xdr:from>
    <xdr:to>
      <xdr:col>36</xdr:col>
      <xdr:colOff>0</xdr:colOff>
      <xdr:row>85</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85</xdr:row>
      <xdr:rowOff>0</xdr:rowOff>
    </xdr:from>
    <xdr:to>
      <xdr:col>36</xdr:col>
      <xdr:colOff>0</xdr:colOff>
      <xdr:row>102</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102</xdr:row>
      <xdr:rowOff>0</xdr:rowOff>
    </xdr:from>
    <xdr:to>
      <xdr:col>36</xdr:col>
      <xdr:colOff>0</xdr:colOff>
      <xdr:row>117</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36</xdr:row>
      <xdr:rowOff>0</xdr:rowOff>
    </xdr:from>
    <xdr:to>
      <xdr:col>27</xdr:col>
      <xdr:colOff>7620</xdr:colOff>
      <xdr:row>50</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68</xdr:row>
      <xdr:rowOff>0</xdr:rowOff>
    </xdr:from>
    <xdr:to>
      <xdr:col>28</xdr:col>
      <xdr:colOff>0</xdr:colOff>
      <xdr:row>85</xdr:row>
      <xdr:rowOff>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85</xdr:row>
      <xdr:rowOff>0</xdr:rowOff>
    </xdr:from>
    <xdr:to>
      <xdr:col>28</xdr:col>
      <xdr:colOff>0</xdr:colOff>
      <xdr:row>102</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102</xdr:row>
      <xdr:rowOff>0</xdr:rowOff>
    </xdr:from>
    <xdr:to>
      <xdr:col>28</xdr:col>
      <xdr:colOff>0</xdr:colOff>
      <xdr:row>117</xdr:row>
      <xdr:rowOff>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0.6414</cdr:x>
      <cdr:y>0.90209</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dr:relSizeAnchor xmlns:cdr="http://schemas.openxmlformats.org/drawingml/2006/chartDrawing">
    <cdr:from>
      <cdr:x>0.6414</cdr:x>
      <cdr:y>0.90209</cdr:y>
    </cdr:from>
    <cdr:to>
      <cdr:x>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0.73049</cdr:x>
      <cdr:y>0.916</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505789"/>
          <a:ext cx="1314348" cy="229791"/>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0.73049</cdr:x>
      <cdr:y>0.916</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505789"/>
          <a:ext cx="1314348" cy="229791"/>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0.73049</cdr:x>
      <cdr:y>0.916</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505789"/>
          <a:ext cx="1314348" cy="229791"/>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0.6414</cdr:x>
      <cdr:y>0.89393</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798302"/>
          <a:ext cx="1530229" cy="213378"/>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0.64204</cdr:x>
      <cdr:y>0.89393</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44591" y="1798302"/>
          <a:ext cx="1530229" cy="213378"/>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0.6414</cdr:x>
      <cdr:y>0.90209</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dr:relSizeAnchor xmlns:cdr="http://schemas.openxmlformats.org/drawingml/2006/chartDrawing">
    <cdr:from>
      <cdr:x>0.6414</cdr:x>
      <cdr:y>0.90209</cdr:y>
    </cdr:from>
    <cdr:to>
      <cdr:x>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736971" y="1965942"/>
          <a:ext cx="1530229" cy="213378"/>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0.73049</cdr:x>
      <cdr:y>0.916</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505789"/>
          <a:ext cx="1314348" cy="229791"/>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0.71979</cdr:x>
      <cdr:y>0.916</cdr:y>
    </cdr:from>
    <cdr:to>
      <cdr:x>0.9893</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10280" y="2505789"/>
          <a:ext cx="1314348" cy="229791"/>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0.72604</cdr:x>
      <cdr:y>0.91052</cdr:y>
    </cdr:from>
    <cdr:to>
      <cdr:x>0.99555</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40760" y="2338149"/>
          <a:ext cx="1314348" cy="229791"/>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0.73049</cdr:x>
      <cdr:y>0.90971</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15289"/>
          <a:ext cx="1314348" cy="229791"/>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0.73049</cdr:x>
      <cdr:y>0.91052</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452" y="2338149"/>
          <a:ext cx="1314348" cy="229791"/>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67"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95" t="s">
        <v>102</v>
      </c>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0"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2"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6"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4"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75" workbookViewId="0">
      <selection activeCell="I80" sqref="I80"/>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A17" sqref="A17"/>
    </sheetView>
  </sheetViews>
  <sheetFormatPr defaultRowHeight="13.2"/>
  <cols>
    <col min="1" max="1" width="107.5546875" customWidth="1"/>
  </cols>
  <sheetData>
    <row r="1" spans="1:1" s="13" customFormat="1">
      <c r="A1" s="95" t="s">
        <v>123</v>
      </c>
    </row>
    <row r="2" spans="1:1" s="13" customFormat="1"/>
    <row r="3" spans="1:1">
      <c r="A3" s="95" t="s">
        <v>118</v>
      </c>
    </row>
    <row r="4" spans="1:1" s="13" customFormat="1">
      <c r="A4" s="95" t="s">
        <v>124</v>
      </c>
    </row>
    <row r="5" spans="1:1">
      <c r="A5" s="95" t="s">
        <v>119</v>
      </c>
    </row>
    <row r="6" spans="1:1" s="13" customFormat="1">
      <c r="A6" s="95" t="s">
        <v>122</v>
      </c>
    </row>
    <row r="7" spans="1:1">
      <c r="A7" s="95" t="s">
        <v>121</v>
      </c>
    </row>
    <row r="8" spans="1:1">
      <c r="A8" s="95" t="s">
        <v>120</v>
      </c>
    </row>
    <row r="20" hidden="1"/>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96"/>
  <sheetViews>
    <sheetView topLeftCell="A62"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tabSelected="1" topLeftCell="O25" workbookViewId="0">
      <selection activeCell="P39" sqref="P39"/>
    </sheetView>
  </sheetViews>
  <sheetFormatPr defaultRowHeight="13.2"/>
  <cols>
    <col min="1" max="1" width="8.88671875" style="13"/>
    <col min="2" max="2" width="12" customWidth="1"/>
    <col min="3" max="14" width="8.33203125" style="13" customWidth="1"/>
    <col min="15" max="20" width="8.33203125" customWidth="1"/>
  </cols>
  <sheetData>
    <row r="1" spans="2:27">
      <c r="B1" s="10"/>
      <c r="C1" s="10"/>
      <c r="D1" s="10"/>
      <c r="E1" s="10"/>
      <c r="F1" s="10"/>
      <c r="G1" s="10"/>
      <c r="H1" s="10"/>
      <c r="I1" s="10"/>
      <c r="J1" s="10"/>
      <c r="K1" s="10"/>
      <c r="L1" s="10"/>
      <c r="M1" s="10"/>
      <c r="N1" s="10"/>
      <c r="O1" s="10"/>
      <c r="P1" s="10"/>
      <c r="Q1" s="10"/>
      <c r="R1" s="10"/>
      <c r="S1" s="10"/>
      <c r="T1" s="10"/>
    </row>
    <row r="2" spans="2:27">
      <c r="B2" s="10"/>
      <c r="C2" s="10">
        <v>1997</v>
      </c>
      <c r="D2" s="10">
        <f>C2+1</f>
        <v>1998</v>
      </c>
      <c r="E2" s="10">
        <f t="shared" ref="E2:T2" si="0">D2+1</f>
        <v>1999</v>
      </c>
      <c r="F2" s="10">
        <f t="shared" si="0"/>
        <v>2000</v>
      </c>
      <c r="G2" s="10">
        <f t="shared" si="0"/>
        <v>2001</v>
      </c>
      <c r="H2" s="10">
        <f t="shared" si="0"/>
        <v>2002</v>
      </c>
      <c r="I2" s="10">
        <f t="shared" si="0"/>
        <v>2003</v>
      </c>
      <c r="J2" s="10">
        <f t="shared" si="0"/>
        <v>2004</v>
      </c>
      <c r="K2" s="10">
        <f t="shared" si="0"/>
        <v>2005</v>
      </c>
      <c r="L2" s="10">
        <f t="shared" si="0"/>
        <v>2006</v>
      </c>
      <c r="M2" s="10">
        <f t="shared" si="0"/>
        <v>2007</v>
      </c>
      <c r="N2" s="10">
        <f t="shared" si="0"/>
        <v>2008</v>
      </c>
      <c r="O2" s="10">
        <f t="shared" si="0"/>
        <v>2009</v>
      </c>
      <c r="P2" s="10">
        <f t="shared" si="0"/>
        <v>2010</v>
      </c>
      <c r="Q2" s="10">
        <f t="shared" si="0"/>
        <v>2011</v>
      </c>
      <c r="R2" s="10">
        <f t="shared" si="0"/>
        <v>2012</v>
      </c>
      <c r="S2" s="10">
        <f t="shared" si="0"/>
        <v>2013</v>
      </c>
      <c r="T2" s="10">
        <f t="shared" si="0"/>
        <v>2014</v>
      </c>
    </row>
    <row r="3" spans="2:27">
      <c r="B3" s="10" t="s">
        <v>74</v>
      </c>
      <c r="C3" s="10">
        <f>sources!B4</f>
        <v>9818605</v>
      </c>
      <c r="D3" s="10">
        <f>C3</f>
        <v>9818605</v>
      </c>
      <c r="E3" s="10">
        <f t="shared" ref="E3:T3" si="1">D3</f>
        <v>9818605</v>
      </c>
      <c r="F3" s="10">
        <f t="shared" si="1"/>
        <v>9818605</v>
      </c>
      <c r="G3" s="10">
        <f t="shared" si="1"/>
        <v>9818605</v>
      </c>
      <c r="H3" s="10">
        <f t="shared" si="1"/>
        <v>9818605</v>
      </c>
      <c r="I3" s="10">
        <f t="shared" si="1"/>
        <v>9818605</v>
      </c>
      <c r="J3" s="10">
        <f t="shared" si="1"/>
        <v>9818605</v>
      </c>
      <c r="K3" s="10">
        <f t="shared" si="1"/>
        <v>9818605</v>
      </c>
      <c r="L3" s="10">
        <f t="shared" si="1"/>
        <v>9818605</v>
      </c>
      <c r="M3" s="10">
        <f t="shared" si="1"/>
        <v>9818605</v>
      </c>
      <c r="N3" s="10">
        <f t="shared" si="1"/>
        <v>9818605</v>
      </c>
      <c r="O3" s="10">
        <f t="shared" si="1"/>
        <v>9818605</v>
      </c>
      <c r="P3" s="10">
        <f t="shared" si="1"/>
        <v>9818605</v>
      </c>
      <c r="Q3" s="10">
        <f t="shared" si="1"/>
        <v>9818605</v>
      </c>
      <c r="R3" s="10">
        <f t="shared" si="1"/>
        <v>9818605</v>
      </c>
      <c r="S3" s="10">
        <f t="shared" si="1"/>
        <v>9818605</v>
      </c>
      <c r="T3" s="10">
        <f t="shared" si="1"/>
        <v>9818605</v>
      </c>
    </row>
    <row r="4" spans="2:27" s="13" customFormat="1">
      <c r="B4" s="10" t="s">
        <v>75</v>
      </c>
      <c r="C4" s="10"/>
      <c r="D4" s="10"/>
      <c r="E4" s="10"/>
      <c r="F4" s="10"/>
      <c r="G4" s="10"/>
      <c r="H4" s="10"/>
      <c r="I4" s="10"/>
      <c r="J4" s="10"/>
      <c r="K4" s="10"/>
      <c r="L4" s="10"/>
      <c r="M4" s="10"/>
      <c r="N4" s="10">
        <f>N54</f>
        <v>100187</v>
      </c>
      <c r="O4" s="10">
        <f t="shared" ref="O4:R4" si="2">O54</f>
        <v>92056</v>
      </c>
      <c r="P4" s="10">
        <f t="shared" si="2"/>
        <v>92587</v>
      </c>
      <c r="Q4" s="10">
        <f t="shared" si="2"/>
        <v>86383</v>
      </c>
      <c r="R4" s="10">
        <f t="shared" ca="1" si="2"/>
        <v>83970</v>
      </c>
      <c r="S4" s="10"/>
      <c r="T4" s="10"/>
    </row>
    <row r="5" spans="2:27" s="13" customFormat="1">
      <c r="B5" s="10" t="s">
        <v>76</v>
      </c>
      <c r="C5" s="10"/>
      <c r="D5" s="10"/>
      <c r="E5" s="10"/>
      <c r="F5" s="10"/>
      <c r="G5" s="10"/>
      <c r="H5" s="10"/>
      <c r="I5" s="10"/>
      <c r="J5" s="10"/>
      <c r="K5" s="10"/>
      <c r="L5" s="10"/>
      <c r="M5" s="10"/>
      <c r="N5" s="10">
        <f>N70</f>
        <v>77427</v>
      </c>
      <c r="O5" s="10">
        <f t="shared" ref="O5:R5" si="3">O70</f>
        <v>70712</v>
      </c>
      <c r="P5" s="10">
        <f t="shared" si="3"/>
        <v>71110</v>
      </c>
      <c r="Q5" s="10">
        <f t="shared" si="3"/>
        <v>62553</v>
      </c>
      <c r="R5" s="10">
        <f t="shared" si="3"/>
        <v>57176</v>
      </c>
      <c r="S5" s="10"/>
      <c r="T5" s="10"/>
    </row>
    <row r="6" spans="2:27">
      <c r="B6" s="10" t="s">
        <v>77</v>
      </c>
      <c r="C6" s="10"/>
      <c r="D6" s="10"/>
      <c r="E6" s="10"/>
      <c r="F6" s="10"/>
      <c r="G6" s="10"/>
      <c r="H6" s="10"/>
      <c r="I6" s="10"/>
      <c r="J6" s="10"/>
      <c r="K6" s="10"/>
      <c r="L6" s="10"/>
      <c r="M6" s="10"/>
      <c r="N6" s="10">
        <f t="shared" ref="N6" ca="1" si="4">N100</f>
        <v>0</v>
      </c>
      <c r="O6" s="10">
        <f ca="1">O100</f>
        <v>0</v>
      </c>
      <c r="P6" s="10">
        <f t="shared" ref="P6:R6" ca="1" si="5">P100</f>
        <v>0</v>
      </c>
      <c r="Q6" s="10">
        <f t="shared" ca="1" si="5"/>
        <v>0</v>
      </c>
      <c r="R6" s="10">
        <f t="shared" ca="1" si="5"/>
        <v>1425</v>
      </c>
      <c r="S6" s="10"/>
      <c r="T6" s="10"/>
    </row>
    <row r="7" spans="2:27" s="3" customFormat="1">
      <c r="B7" s="97" t="s">
        <v>78</v>
      </c>
      <c r="C7" s="97"/>
      <c r="D7" s="97"/>
      <c r="E7" s="97"/>
      <c r="F7" s="97"/>
      <c r="G7" s="97"/>
      <c r="H7" s="97"/>
      <c r="I7" s="97"/>
      <c r="J7" s="97"/>
      <c r="K7" s="97"/>
      <c r="L7" s="106"/>
      <c r="M7" s="106"/>
      <c r="N7" s="106">
        <f t="shared" ref="N7" ca="1" si="6">N6/N2*1000</f>
        <v>0</v>
      </c>
      <c r="O7" s="106">
        <f ca="1">O6/O2*1000</f>
        <v>0</v>
      </c>
      <c r="P7" s="106">
        <f t="shared" ref="P7:S7" ca="1" si="7">P6/P2*1000</f>
        <v>0</v>
      </c>
      <c r="Q7" s="106">
        <f t="shared" ca="1" si="7"/>
        <v>0</v>
      </c>
      <c r="R7" s="106">
        <f t="shared" ca="1" si="7"/>
        <v>708.25049701789271</v>
      </c>
      <c r="S7" s="106">
        <f t="shared" si="7"/>
        <v>0</v>
      </c>
      <c r="T7" s="106">
        <f t="shared" ref="T7" si="8">T6/T2*1000</f>
        <v>0</v>
      </c>
      <c r="U7" s="106"/>
      <c r="V7" s="106"/>
      <c r="W7" s="106"/>
      <c r="X7" s="106"/>
      <c r="Y7" s="106"/>
      <c r="Z7" s="106"/>
      <c r="AA7" s="106"/>
    </row>
    <row r="8" spans="2:27">
      <c r="T8" s="13"/>
    </row>
    <row r="9" spans="2:27">
      <c r="B9" s="10"/>
      <c r="C9" s="10"/>
      <c r="D9" s="10"/>
      <c r="E9" s="10"/>
      <c r="F9" s="10"/>
      <c r="G9" s="10"/>
      <c r="H9" s="10"/>
      <c r="I9" s="10"/>
      <c r="J9" s="10"/>
      <c r="K9" s="10"/>
      <c r="L9" s="10">
        <f>L2</f>
        <v>2006</v>
      </c>
      <c r="M9" s="10">
        <f t="shared" ref="M9:N9" si="9">M2</f>
        <v>2007</v>
      </c>
      <c r="N9" s="10">
        <f t="shared" si="9"/>
        <v>2008</v>
      </c>
      <c r="O9" s="10">
        <f t="shared" ref="O9:T9" si="10">O2</f>
        <v>2009</v>
      </c>
      <c r="P9" s="10">
        <f t="shared" si="10"/>
        <v>2010</v>
      </c>
      <c r="Q9" s="10">
        <f t="shared" si="10"/>
        <v>2011</v>
      </c>
      <c r="R9" s="10">
        <f t="shared" si="10"/>
        <v>2012</v>
      </c>
      <c r="S9" s="10">
        <f t="shared" si="10"/>
        <v>2013</v>
      </c>
      <c r="T9" s="10">
        <f t="shared" si="10"/>
        <v>2014</v>
      </c>
    </row>
    <row r="10" spans="2:27" s="13" customFormat="1">
      <c r="B10" s="10" t="s">
        <v>79</v>
      </c>
      <c r="C10" s="10"/>
      <c r="D10" s="10"/>
      <c r="E10" s="10"/>
      <c r="F10" s="10"/>
      <c r="G10" s="10"/>
      <c r="H10" s="10"/>
      <c r="I10" s="10"/>
      <c r="J10" s="10"/>
      <c r="K10" s="10"/>
      <c r="L10" s="11"/>
      <c r="M10" s="10"/>
      <c r="N10" s="10">
        <f>N102</f>
        <v>120714</v>
      </c>
      <c r="O10" s="10">
        <f t="shared" ref="O10:R10" si="11">O102</f>
        <v>122932</v>
      </c>
      <c r="P10" s="10">
        <f t="shared" si="11"/>
        <v>128135</v>
      </c>
      <c r="Q10" s="10">
        <f t="shared" si="11"/>
        <v>126582</v>
      </c>
      <c r="R10" s="10">
        <f t="shared" ca="1" si="11"/>
        <v>123398</v>
      </c>
      <c r="S10" s="10"/>
      <c r="T10" s="10"/>
    </row>
    <row r="11" spans="2:27">
      <c r="B11" s="10" t="s">
        <v>80</v>
      </c>
      <c r="C11" s="10"/>
      <c r="D11" s="10"/>
      <c r="E11" s="10"/>
      <c r="F11" s="10"/>
      <c r="G11" s="10"/>
      <c r="H11" s="10"/>
      <c r="I11" s="10"/>
      <c r="J11" s="10"/>
      <c r="K11" s="10"/>
      <c r="L11" s="10"/>
      <c r="M11" s="10"/>
      <c r="N11" s="10">
        <f>N117</f>
        <v>47212</v>
      </c>
      <c r="O11" s="10">
        <f t="shared" ref="O11:R11" si="12">O117</f>
        <v>47856</v>
      </c>
      <c r="P11" s="10">
        <f t="shared" si="12"/>
        <v>45406</v>
      </c>
      <c r="Q11" s="10">
        <f t="shared" si="12"/>
        <v>44461</v>
      </c>
      <c r="R11" s="10">
        <f t="shared" ca="1" si="12"/>
        <v>36935</v>
      </c>
      <c r="S11" s="10"/>
      <c r="T11" s="10"/>
    </row>
    <row r="12" spans="2:27">
      <c r="B12" s="10" t="s">
        <v>81</v>
      </c>
      <c r="C12" s="10"/>
      <c r="D12" s="10"/>
      <c r="E12" s="10"/>
      <c r="F12" s="10"/>
      <c r="G12" s="10"/>
      <c r="H12" s="10"/>
      <c r="I12" s="10"/>
      <c r="J12" s="10"/>
      <c r="K12" s="10"/>
      <c r="L12" s="11"/>
      <c r="M12" s="11"/>
      <c r="N12" s="11">
        <f t="shared" ref="N12" ca="1" si="13">N146</f>
        <v>0</v>
      </c>
      <c r="O12" s="11">
        <f ca="1">O146</f>
        <v>0</v>
      </c>
      <c r="P12" s="11">
        <f t="shared" ref="P12:R12" ca="1" si="14">P146</f>
        <v>0</v>
      </c>
      <c r="Q12" s="11">
        <f t="shared" ca="1" si="14"/>
        <v>0</v>
      </c>
      <c r="R12" s="11">
        <f t="shared" ca="1" si="14"/>
        <v>2464</v>
      </c>
      <c r="S12" s="11"/>
      <c r="T12" s="11"/>
    </row>
    <row r="13" spans="2:27">
      <c r="B13" s="10" t="s">
        <v>78</v>
      </c>
      <c r="C13" s="10"/>
      <c r="D13" s="10"/>
      <c r="E13" s="10"/>
      <c r="F13" s="10"/>
      <c r="G13" s="10"/>
      <c r="H13" s="10"/>
      <c r="I13" s="10"/>
      <c r="J13" s="10"/>
      <c r="K13" s="10"/>
      <c r="L13" s="106"/>
      <c r="M13" s="106"/>
      <c r="N13" s="106">
        <f t="shared" ref="N13" ca="1" si="15">N12/N10*1000</f>
        <v>0</v>
      </c>
      <c r="O13" s="106">
        <f t="shared" ref="O13:R13" ca="1" si="16">O12/O10*1000</f>
        <v>0</v>
      </c>
      <c r="P13" s="106">
        <f t="shared" ca="1" si="16"/>
        <v>0</v>
      </c>
      <c r="Q13" s="106">
        <f t="shared" ca="1" si="16"/>
        <v>0</v>
      </c>
      <c r="R13" s="106">
        <f t="shared" ca="1" si="16"/>
        <v>19.967908718131575</v>
      </c>
      <c r="S13" s="106"/>
      <c r="T13" s="106"/>
    </row>
    <row r="14" spans="2:27">
      <c r="T14" s="13"/>
    </row>
    <row r="15" spans="2:27">
      <c r="B15" s="10"/>
      <c r="C15" s="10"/>
      <c r="D15" s="10"/>
      <c r="E15" s="10"/>
      <c r="F15" s="10"/>
      <c r="G15" s="10"/>
      <c r="H15" s="10"/>
      <c r="I15" s="10"/>
      <c r="J15" s="10"/>
      <c r="K15" s="10"/>
      <c r="L15" s="10">
        <f>L9</f>
        <v>2006</v>
      </c>
      <c r="M15" s="10">
        <f t="shared" ref="M15:N15" si="17">M9</f>
        <v>2007</v>
      </c>
      <c r="N15" s="10">
        <f t="shared" si="17"/>
        <v>2008</v>
      </c>
      <c r="O15" s="10">
        <f t="shared" ref="O15:T15" si="18">O9</f>
        <v>2009</v>
      </c>
      <c r="P15" s="10">
        <f t="shared" si="18"/>
        <v>2010</v>
      </c>
      <c r="Q15" s="10">
        <f t="shared" si="18"/>
        <v>2011</v>
      </c>
      <c r="R15" s="10">
        <f t="shared" si="18"/>
        <v>2012</v>
      </c>
      <c r="S15" s="10">
        <f t="shared" si="18"/>
        <v>2013</v>
      </c>
      <c r="T15" s="10">
        <f t="shared" si="18"/>
        <v>2014</v>
      </c>
    </row>
    <row r="16" spans="2:27">
      <c r="B16" s="10" t="s">
        <v>85</v>
      </c>
      <c r="C16" s="10"/>
      <c r="D16" s="10"/>
      <c r="E16" s="10"/>
      <c r="F16" s="10"/>
      <c r="G16" s="10"/>
      <c r="H16" s="10"/>
      <c r="I16" s="10"/>
      <c r="J16" s="10"/>
      <c r="K16" s="10"/>
      <c r="L16" s="11"/>
      <c r="M16" s="11"/>
      <c r="N16" s="11">
        <f t="shared" ref="N16:R16" si="19">N4+N10</f>
        <v>220901</v>
      </c>
      <c r="O16" s="11">
        <f t="shared" si="19"/>
        <v>214988</v>
      </c>
      <c r="P16" s="11">
        <f t="shared" si="19"/>
        <v>220722</v>
      </c>
      <c r="Q16" s="11">
        <f t="shared" si="19"/>
        <v>212965</v>
      </c>
      <c r="R16" s="11">
        <f t="shared" ca="1" si="19"/>
        <v>207368</v>
      </c>
      <c r="S16" s="11"/>
      <c r="T16" s="11"/>
    </row>
    <row r="17" spans="1:21">
      <c r="B17" s="10" t="s">
        <v>86</v>
      </c>
      <c r="C17" s="10"/>
      <c r="D17" s="10"/>
      <c r="E17" s="10"/>
      <c r="F17" s="10"/>
      <c r="G17" s="10"/>
      <c r="H17" s="10"/>
      <c r="I17" s="10"/>
      <c r="J17" s="10"/>
      <c r="K17" s="10"/>
      <c r="L17" s="10"/>
      <c r="M17" s="10"/>
      <c r="N17" s="10">
        <f t="shared" ref="N17" si="20">N5+N11</f>
        <v>124639</v>
      </c>
      <c r="O17" s="10">
        <f t="shared" ref="O17:R17" si="21">O5+O11</f>
        <v>118568</v>
      </c>
      <c r="P17" s="10">
        <f t="shared" si="21"/>
        <v>116516</v>
      </c>
      <c r="Q17" s="10">
        <f t="shared" si="21"/>
        <v>107014</v>
      </c>
      <c r="R17" s="10">
        <f t="shared" ca="1" si="21"/>
        <v>94111</v>
      </c>
      <c r="S17" s="10"/>
      <c r="T17" s="10"/>
    </row>
    <row r="18" spans="1:21">
      <c r="B18" s="10" t="s">
        <v>87</v>
      </c>
      <c r="C18" s="10"/>
      <c r="D18" s="10"/>
      <c r="E18" s="10"/>
      <c r="F18" s="10"/>
      <c r="G18" s="10"/>
      <c r="H18" s="10"/>
      <c r="I18" s="10"/>
      <c r="J18" s="10"/>
      <c r="K18" s="10"/>
      <c r="L18" s="10"/>
      <c r="M18" s="10"/>
      <c r="N18" s="10">
        <f t="shared" ref="N18" ca="1" si="22">N6+N12</f>
        <v>0</v>
      </c>
      <c r="O18" s="10">
        <f t="shared" ref="O18:R18" ca="1" si="23">O6+O12</f>
        <v>0</v>
      </c>
      <c r="P18" s="10">
        <f t="shared" ca="1" si="23"/>
        <v>0</v>
      </c>
      <c r="Q18" s="10">
        <f t="shared" ca="1" si="23"/>
        <v>0</v>
      </c>
      <c r="R18" s="10">
        <f t="shared" ca="1" si="23"/>
        <v>3889</v>
      </c>
      <c r="S18" s="10"/>
      <c r="T18" s="10"/>
    </row>
    <row r="19" spans="1:21">
      <c r="B19" s="10" t="s">
        <v>82</v>
      </c>
      <c r="C19" s="10"/>
      <c r="D19" s="10"/>
      <c r="E19" s="10"/>
      <c r="F19" s="10"/>
      <c r="G19" s="10"/>
      <c r="H19" s="10"/>
      <c r="I19" s="10"/>
      <c r="J19" s="10"/>
      <c r="K19" s="10"/>
      <c r="L19" s="9"/>
      <c r="M19" s="9"/>
      <c r="N19" s="9">
        <f t="shared" ref="N19" si="24">N16/N$3*1000</f>
        <v>22.49820621157486</v>
      </c>
      <c r="O19" s="9">
        <f t="shared" ref="O19:R19" si="25">O16/O$3*1000</f>
        <v>21.895982168546343</v>
      </c>
      <c r="P19" s="9">
        <f t="shared" si="25"/>
        <v>22.479975515870127</v>
      </c>
      <c r="Q19" s="9">
        <f t="shared" si="25"/>
        <v>21.689944752844216</v>
      </c>
      <c r="R19" s="9">
        <f t="shared" ca="1" si="25"/>
        <v>21.119904507819594</v>
      </c>
      <c r="S19" s="9"/>
      <c r="T19" s="9"/>
    </row>
    <row r="20" spans="1:21" s="20" customFormat="1">
      <c r="B20" s="19" t="s">
        <v>83</v>
      </c>
      <c r="C20" s="19"/>
      <c r="D20" s="19"/>
      <c r="E20" s="19"/>
      <c r="F20" s="19"/>
      <c r="G20" s="19"/>
      <c r="H20" s="19"/>
      <c r="I20" s="19"/>
      <c r="J20" s="19"/>
      <c r="K20" s="19"/>
      <c r="L20" s="19"/>
      <c r="M20" s="19"/>
      <c r="N20" s="19">
        <f t="shared" ref="N20" si="26">N17/N$3*1000</f>
        <v>12.694165820908367</v>
      </c>
      <c r="O20" s="19">
        <f t="shared" ref="O20:R20" si="27">O17/O$3*1000</f>
        <v>12.075849878877905</v>
      </c>
      <c r="P20" s="19">
        <f t="shared" si="27"/>
        <v>11.866858886776686</v>
      </c>
      <c r="Q20" s="19">
        <f t="shared" si="27"/>
        <v>10.899104302495111</v>
      </c>
      <c r="R20" s="19">
        <f t="shared" ca="1" si="27"/>
        <v>9.5849664998235493</v>
      </c>
      <c r="S20" s="19"/>
      <c r="T20" s="19"/>
    </row>
    <row r="21" spans="1:21">
      <c r="B21" s="10" t="s">
        <v>84</v>
      </c>
      <c r="C21" s="10"/>
      <c r="D21" s="10"/>
      <c r="E21" s="10"/>
      <c r="F21" s="10"/>
      <c r="G21" s="10"/>
      <c r="H21" s="10"/>
      <c r="I21" s="10"/>
      <c r="J21" s="10"/>
      <c r="K21" s="10"/>
      <c r="L21" s="19"/>
      <c r="M21" s="19"/>
      <c r="N21" s="19">
        <f t="shared" ref="N21" ca="1" si="28">N18/N$3*1000</f>
        <v>0</v>
      </c>
      <c r="O21" s="19">
        <f t="shared" ref="O21:R21" ca="1" si="29">O18/O$3*1000</f>
        <v>0</v>
      </c>
      <c r="P21" s="19">
        <f t="shared" ca="1" si="29"/>
        <v>0</v>
      </c>
      <c r="Q21" s="19">
        <f t="shared" ca="1" si="29"/>
        <v>0</v>
      </c>
      <c r="R21" s="19">
        <f t="shared" ca="1" si="29"/>
        <v>0.39608477986434937</v>
      </c>
      <c r="S21" s="19"/>
      <c r="T21" s="19"/>
    </row>
    <row r="22" spans="1:21" s="13" customFormat="1">
      <c r="B22" s="107" t="s">
        <v>88</v>
      </c>
      <c r="C22" s="107"/>
      <c r="D22" s="107"/>
      <c r="E22" s="107"/>
      <c r="F22" s="107"/>
      <c r="G22" s="107"/>
      <c r="H22" s="107"/>
      <c r="I22" s="107"/>
      <c r="J22" s="107"/>
      <c r="K22" s="107"/>
      <c r="L22" s="19"/>
      <c r="M22" s="19"/>
      <c r="N22" s="19"/>
      <c r="O22" s="19"/>
      <c r="P22" s="19"/>
      <c r="Q22" s="19"/>
      <c r="R22" s="19"/>
      <c r="S22" s="19"/>
      <c r="T22" s="19"/>
    </row>
    <row r="23" spans="1:21" s="13" customFormat="1">
      <c r="B23" s="13" t="s">
        <v>99</v>
      </c>
      <c r="L23" s="19"/>
      <c r="M23" s="19"/>
      <c r="N23" s="19"/>
      <c r="O23" s="19"/>
      <c r="P23" s="19"/>
      <c r="Q23" s="19"/>
      <c r="R23" s="19"/>
      <c r="S23" s="19"/>
      <c r="T23" s="19"/>
    </row>
    <row r="24" spans="1:21" s="13" customFormat="1">
      <c r="B24" s="20" t="s">
        <v>100</v>
      </c>
      <c r="C24" s="20"/>
      <c r="D24" s="20"/>
      <c r="E24" s="20"/>
      <c r="F24" s="20"/>
      <c r="G24" s="20"/>
      <c r="H24" s="20"/>
      <c r="I24" s="20"/>
      <c r="J24" s="20"/>
      <c r="K24" s="20"/>
      <c r="L24" s="19"/>
      <c r="M24" s="19"/>
      <c r="N24" s="19"/>
      <c r="O24" s="19"/>
      <c r="P24" s="19"/>
      <c r="Q24" s="19"/>
      <c r="R24" s="19"/>
      <c r="S24" s="19"/>
      <c r="T24" s="19"/>
    </row>
    <row r="25" spans="1:21" s="13" customFormat="1">
      <c r="B25" s="13" t="s">
        <v>99</v>
      </c>
      <c r="L25" s="19"/>
      <c r="M25" s="19"/>
      <c r="N25" s="19"/>
      <c r="O25" s="19"/>
      <c r="P25" s="19"/>
      <c r="Q25" s="19"/>
      <c r="R25" s="19"/>
      <c r="S25" s="19"/>
      <c r="T25" s="19"/>
    </row>
    <row r="26" spans="1:21" s="13" customFormat="1">
      <c r="B26" s="20" t="s">
        <v>100</v>
      </c>
      <c r="C26" s="20"/>
      <c r="D26" s="20"/>
      <c r="E26" s="20"/>
      <c r="F26" s="20"/>
      <c r="G26" s="20"/>
      <c r="H26" s="20"/>
      <c r="I26" s="20"/>
      <c r="J26" s="20"/>
      <c r="K26" s="20"/>
      <c r="L26" s="19"/>
      <c r="M26" s="19"/>
      <c r="N26" s="19"/>
      <c r="O26" s="19"/>
      <c r="P26" s="19"/>
      <c r="Q26" s="19"/>
      <c r="R26" s="19"/>
      <c r="S26" s="19"/>
      <c r="T26" s="19"/>
    </row>
    <row r="27" spans="1:21" s="13" customFormat="1">
      <c r="A27" s="95" t="s">
        <v>116</v>
      </c>
      <c r="B27" s="108"/>
      <c r="C27" s="108"/>
      <c r="D27" s="108"/>
      <c r="E27" s="108"/>
      <c r="F27" s="108"/>
      <c r="G27" s="108"/>
      <c r="H27" s="108"/>
      <c r="I27" s="108"/>
      <c r="J27" s="108"/>
      <c r="K27" s="108"/>
      <c r="L27" s="19"/>
      <c r="M27" s="19"/>
      <c r="N27" s="19"/>
      <c r="O27" s="19"/>
      <c r="P27" s="19"/>
      <c r="Q27" s="19"/>
      <c r="R27" s="19"/>
      <c r="S27" s="19"/>
      <c r="T27" s="19"/>
    </row>
    <row r="28" spans="1:21">
      <c r="A28" s="95" t="s">
        <v>103</v>
      </c>
      <c r="B28" s="13" t="str">
        <f ca="1">INDIRECT(ADDRESS(ROW()+50,2,1,,CONCATENATE(L$52,"-a")))</f>
        <v>LLR</v>
      </c>
      <c r="L28" s="115"/>
      <c r="M28" s="115"/>
      <c r="N28" s="115" t="e">
        <f t="shared" ref="N28:R28" ca="1" si="30">INDIRECT(ADDRESS(ROW()+50,4,1,,CONCATENATE(N$52,"-a")))</f>
        <v>#DIV/0!</v>
      </c>
      <c r="O28" s="115" t="e">
        <f t="shared" ca="1" si="30"/>
        <v>#DIV/0!</v>
      </c>
      <c r="P28" s="115" t="e">
        <f t="shared" ca="1" si="30"/>
        <v>#DIV/0!</v>
      </c>
      <c r="Q28" s="115" t="e">
        <f t="shared" ca="1" si="30"/>
        <v>#DIV/0!</v>
      </c>
      <c r="R28" s="115" t="e">
        <f t="shared" ca="1" si="30"/>
        <v>#DIV/0!</v>
      </c>
      <c r="S28" s="115"/>
      <c r="T28" s="115"/>
    </row>
    <row r="29" spans="1:21">
      <c r="B29" s="13" t="str">
        <f ca="1">INDIRECT(ADDRESS(ROW()+50,2,1,,CONCATENATE(L$52,"-a")))</f>
        <v>MLLR</v>
      </c>
      <c r="L29" s="115"/>
      <c r="M29" s="115"/>
      <c r="N29" s="115" t="e">
        <f t="shared" ref="N29:R30" ca="1" si="31">INDIRECT(ADDRESS(ROW()+50,4,1,,CONCATENATE(N$52,"-a")))</f>
        <v>#DIV/0!</v>
      </c>
      <c r="O29" s="115" t="e">
        <f t="shared" ca="1" si="31"/>
        <v>#DIV/0!</v>
      </c>
      <c r="P29" s="115" t="e">
        <f t="shared" ca="1" si="31"/>
        <v>#DIV/0!</v>
      </c>
      <c r="Q29" s="115" t="e">
        <f t="shared" ca="1" si="31"/>
        <v>#DIV/0!</v>
      </c>
      <c r="R29" s="115" t="e">
        <f t="shared" ca="1" si="31"/>
        <v>#DIV/0!</v>
      </c>
      <c r="S29" s="115"/>
      <c r="T29" s="115"/>
      <c r="U29" s="13" t="s">
        <v>115</v>
      </c>
    </row>
    <row r="30" spans="1:21">
      <c r="B30" s="13" t="str">
        <f ca="1">INDIRECT(ADDRESS(ROW()+50,2,1,,CONCATENATE(L$52,"-a")))</f>
        <v>RTO</v>
      </c>
      <c r="L30" s="115"/>
      <c r="M30" s="115"/>
      <c r="N30" s="115" t="e">
        <f t="shared" ca="1" si="31"/>
        <v>#DIV/0!</v>
      </c>
      <c r="O30" s="115" t="e">
        <f t="shared" ca="1" si="31"/>
        <v>#DIV/0!</v>
      </c>
      <c r="P30" s="115" t="e">
        <f t="shared" ca="1" si="31"/>
        <v>#DIV/0!</v>
      </c>
      <c r="Q30" s="115" t="e">
        <f t="shared" ca="1" si="31"/>
        <v>#DIV/0!</v>
      </c>
      <c r="R30" s="115" t="e">
        <f t="shared" ca="1" si="31"/>
        <v>#DIV/0!</v>
      </c>
      <c r="S30" s="115"/>
      <c r="T30" s="115"/>
      <c r="U30" s="95" t="s">
        <v>149</v>
      </c>
    </row>
    <row r="31" spans="1:21" s="13" customFormat="1">
      <c r="A31" s="95" t="s">
        <v>104</v>
      </c>
      <c r="B31" s="13" t="str">
        <f ca="1">INDIRECT(ADDRESS(ROW()+47,2,1,,CONCATENATE(L$52,"-a")))</f>
        <v>LLR</v>
      </c>
      <c r="L31" s="115"/>
      <c r="M31" s="115"/>
      <c r="N31" s="115" t="e">
        <f t="shared" ref="N31:R31" ca="1" si="32">INDIRECT(ADDRESS(ROW()+47,3,1,,CONCATENATE(N$52,"-a")))</f>
        <v>#DIV/0!</v>
      </c>
      <c r="O31" s="115" t="e">
        <f t="shared" ca="1" si="32"/>
        <v>#DIV/0!</v>
      </c>
      <c r="P31" s="115" t="e">
        <f t="shared" ca="1" si="32"/>
        <v>#DIV/0!</v>
      </c>
      <c r="Q31" s="115" t="e">
        <f t="shared" ca="1" si="32"/>
        <v>#DIV/0!</v>
      </c>
      <c r="R31" s="115" t="e">
        <f t="shared" ca="1" si="32"/>
        <v>#DIV/0!</v>
      </c>
      <c r="S31" s="115"/>
      <c r="T31" s="115"/>
      <c r="U31" s="95" t="s">
        <v>150</v>
      </c>
    </row>
    <row r="32" spans="1:21" s="13" customFormat="1">
      <c r="B32" s="13" t="str">
        <f ca="1">INDIRECT(ADDRESS(ROW()+47,2,1,,CONCATENATE(L$52,"-a")))</f>
        <v>MLLR</v>
      </c>
      <c r="L32" s="115"/>
      <c r="M32" s="115"/>
      <c r="N32" s="115" t="e">
        <f t="shared" ref="N32:R33" ca="1" si="33">INDIRECT(ADDRESS(ROW()+47,3,1,,CONCATENATE(N$52,"-a")))</f>
        <v>#DIV/0!</v>
      </c>
      <c r="O32" s="115" t="e">
        <f t="shared" ca="1" si="33"/>
        <v>#DIV/0!</v>
      </c>
      <c r="P32" s="115" t="e">
        <f t="shared" ca="1" si="33"/>
        <v>#DIV/0!</v>
      </c>
      <c r="Q32" s="115" t="e">
        <f t="shared" ca="1" si="33"/>
        <v>#DIV/0!</v>
      </c>
      <c r="R32" s="115" t="e">
        <f t="shared" ca="1" si="33"/>
        <v>#DIV/0!</v>
      </c>
      <c r="S32" s="115"/>
      <c r="T32" s="115"/>
      <c r="U32" s="95" t="s">
        <v>172</v>
      </c>
    </row>
    <row r="33" spans="1:22" s="13" customFormat="1">
      <c r="B33" s="13" t="str">
        <f ca="1">INDIRECT(ADDRESS(ROW()+47,2,1,,CONCATENATE(L$52,"-a")))</f>
        <v>RTO</v>
      </c>
      <c r="L33" s="115"/>
      <c r="M33" s="115"/>
      <c r="N33" s="115" t="e">
        <f t="shared" ca="1" si="33"/>
        <v>#DIV/0!</v>
      </c>
      <c r="O33" s="115" t="e">
        <f t="shared" ca="1" si="33"/>
        <v>#DIV/0!</v>
      </c>
      <c r="P33" s="115" t="e">
        <f t="shared" ca="1" si="33"/>
        <v>#DIV/0!</v>
      </c>
      <c r="Q33" s="115" t="e">
        <f t="shared" ca="1" si="33"/>
        <v>#DIV/0!</v>
      </c>
      <c r="R33" s="115" t="e">
        <f t="shared" ca="1" si="33"/>
        <v>#DIV/0!</v>
      </c>
      <c r="S33" s="115"/>
      <c r="T33" s="115"/>
      <c r="U33"/>
    </row>
    <row r="34" spans="1:22" s="13" customFormat="1">
      <c r="A34" s="95" t="s">
        <v>105</v>
      </c>
      <c r="B34" s="13" t="str">
        <f ca="1">INDIRECT(ADDRESS(ROW()+44,2,1,,CONCATENATE(L$52,"-a")))</f>
        <v>LLR</v>
      </c>
      <c r="L34" s="115"/>
      <c r="M34" s="115"/>
      <c r="N34" s="115" t="e">
        <f t="shared" ref="N34:R34" ca="1" si="34">INDIRECT(ADDRESS(ROW()+44,5,1,,CONCATENATE(N$52,"-a")))</f>
        <v>#DIV/0!</v>
      </c>
      <c r="O34" s="115" t="e">
        <f t="shared" ca="1" si="34"/>
        <v>#DIV/0!</v>
      </c>
      <c r="P34" s="115" t="e">
        <f t="shared" ca="1" si="34"/>
        <v>#DIV/0!</v>
      </c>
      <c r="Q34" s="115" t="e">
        <f t="shared" ca="1" si="34"/>
        <v>#DIV/0!</v>
      </c>
      <c r="R34" s="115" t="e">
        <f t="shared" ca="1" si="34"/>
        <v>#DIV/0!</v>
      </c>
      <c r="S34" s="115"/>
      <c r="T34" s="115"/>
      <c r="U34"/>
      <c r="V34" s="95"/>
    </row>
    <row r="35" spans="1:22" s="13" customFormat="1">
      <c r="B35" s="13" t="str">
        <f ca="1">INDIRECT(ADDRESS(ROW()+44,2,1,,CONCATENATE(L$52,"-a")))</f>
        <v>MLLR</v>
      </c>
      <c r="L35" s="115"/>
      <c r="M35" s="115"/>
      <c r="N35" s="115" t="e">
        <f t="shared" ref="N35:R36" ca="1" si="35">INDIRECT(ADDRESS(ROW()+44,5,1,,CONCATENATE(N$52,"-a")))</f>
        <v>#DIV/0!</v>
      </c>
      <c r="O35" s="115" t="e">
        <f t="shared" ca="1" si="35"/>
        <v>#DIV/0!</v>
      </c>
      <c r="P35" s="115" t="e">
        <f t="shared" ca="1" si="35"/>
        <v>#DIV/0!</v>
      </c>
      <c r="Q35" s="115" t="e">
        <f t="shared" ca="1" si="35"/>
        <v>#DIV/0!</v>
      </c>
      <c r="R35" s="115" t="e">
        <f t="shared" ca="1" si="35"/>
        <v>#DIV/0!</v>
      </c>
      <c r="S35" s="115"/>
      <c r="T35" s="115"/>
      <c r="U35"/>
    </row>
    <row r="36" spans="1:22" s="13" customFormat="1">
      <c r="B36" s="13" t="str">
        <f ca="1">INDIRECT(ADDRESS(ROW()+44,2,1,,CONCATENATE(L$52,"-a")))</f>
        <v>RTO</v>
      </c>
      <c r="L36" s="115"/>
      <c r="M36" s="115"/>
      <c r="N36" s="115" t="e">
        <f t="shared" ca="1" si="35"/>
        <v>#DIV/0!</v>
      </c>
      <c r="O36" s="115" t="e">
        <f t="shared" ca="1" si="35"/>
        <v>#DIV/0!</v>
      </c>
      <c r="P36" s="115" t="e">
        <f t="shared" ca="1" si="35"/>
        <v>#DIV/0!</v>
      </c>
      <c r="Q36" s="115" t="e">
        <f t="shared" ca="1" si="35"/>
        <v>#DIV/0!</v>
      </c>
      <c r="R36" s="115" t="e">
        <f t="shared" ca="1" si="35"/>
        <v>#DIV/0!</v>
      </c>
      <c r="S36" s="115"/>
      <c r="T36" s="115"/>
    </row>
    <row r="37" spans="1:22" s="13" customFormat="1">
      <c r="B37" s="13" t="str">
        <f ca="1">INDIRECT(ADDRESS(ROW()+44,2,1,,CONCATENATE(L$52,"-a")))</f>
        <v>% cat deaths</v>
      </c>
      <c r="L37" s="115"/>
      <c r="M37" s="115"/>
      <c r="N37" s="115" t="e">
        <f t="shared" ref="N37:R37" ca="1" si="36">INDIRECT(ADDRESS(ROW()+44,3,1,,CONCATENATE(N$52,"-a")))</f>
        <v>#DIV/0!</v>
      </c>
      <c r="O37" s="115" t="e">
        <f t="shared" ca="1" si="36"/>
        <v>#DIV/0!</v>
      </c>
      <c r="P37" s="115" t="e">
        <f t="shared" ca="1" si="36"/>
        <v>#DIV/0!</v>
      </c>
      <c r="Q37" s="115" t="e">
        <f t="shared" ca="1" si="36"/>
        <v>#DIV/0!</v>
      </c>
      <c r="R37" s="115" t="e">
        <f t="shared" ca="1" si="36"/>
        <v>#DIV/0!</v>
      </c>
      <c r="S37" s="115"/>
      <c r="T37" s="115"/>
    </row>
    <row r="38" spans="1:22" s="13" customFormat="1">
      <c r="A38" s="95" t="s">
        <v>103</v>
      </c>
      <c r="B38" s="13" t="str">
        <f ca="1">INDIRECT(ADDRESS(ROW()+44,2,1,,CONCATENATE(L$52,"-a")))</f>
        <v>% transferred in</v>
      </c>
      <c r="L38" s="115"/>
      <c r="M38" s="115"/>
      <c r="N38" s="115" t="e">
        <f t="shared" ref="N38:R38" ca="1" si="37">INDIRECT(ADDRESS(ROW()+44,4,1,,CONCATENATE(N$52,"-a")))</f>
        <v>#DIV/0!</v>
      </c>
      <c r="O38" s="115" t="e">
        <f t="shared" ca="1" si="37"/>
        <v>#DIV/0!</v>
      </c>
      <c r="P38" s="115" t="e">
        <f t="shared" ca="1" si="37"/>
        <v>#DIV/0!</v>
      </c>
      <c r="Q38" s="115" t="e">
        <f t="shared" ca="1" si="37"/>
        <v>#DIV/0!</v>
      </c>
      <c r="R38" s="115" t="e">
        <f t="shared" ca="1" si="37"/>
        <v>#DIV/0!</v>
      </c>
      <c r="S38" s="115"/>
      <c r="T38" s="115"/>
    </row>
    <row r="39" spans="1:22" s="13" customFormat="1">
      <c r="A39" s="95" t="s">
        <v>104</v>
      </c>
      <c r="B39" s="13" t="str">
        <f ca="1">INDIRECT(ADDRESS(ROW()+43,2,1,,CONCATENATE(L$52,"-a")))</f>
        <v>% transferred in</v>
      </c>
      <c r="L39" s="115"/>
      <c r="M39" s="115"/>
      <c r="N39" s="115" t="e">
        <f t="shared" ref="N39:R39" ca="1" si="38">INDIRECT(ADDRESS(ROW()+43,3,1,,CONCATENATE(N$52,"-a")))</f>
        <v>#DIV/0!</v>
      </c>
      <c r="O39" s="115" t="e">
        <f t="shared" ca="1" si="38"/>
        <v>#DIV/0!</v>
      </c>
      <c r="P39" s="115" t="e">
        <f t="shared" ca="1" si="38"/>
        <v>#DIV/0!</v>
      </c>
      <c r="Q39" s="115" t="e">
        <f t="shared" ca="1" si="38"/>
        <v>#DIV/0!</v>
      </c>
      <c r="R39" s="115" t="e">
        <f t="shared" ca="1" si="38"/>
        <v>#DIV/0!</v>
      </c>
      <c r="S39" s="115"/>
      <c r="T39" s="115"/>
    </row>
    <row r="40" spans="1:22" s="13" customFormat="1">
      <c r="A40" s="95" t="s">
        <v>105</v>
      </c>
      <c r="B40" s="13" t="str">
        <f ca="1">INDIRECT(ADDRESS(ROW()+42,2,1,,CONCATENATE(L$52,"-a")))</f>
        <v>% transferred in</v>
      </c>
      <c r="L40" s="115"/>
      <c r="M40" s="115"/>
      <c r="N40" s="115" t="e">
        <f t="shared" ref="N40:R40" ca="1" si="39">INDIRECT(ADDRESS(ROW()+42,5,1,,CONCATENATE(N$52,"-a")))</f>
        <v>#DIV/0!</v>
      </c>
      <c r="O40" s="115" t="e">
        <f t="shared" ca="1" si="39"/>
        <v>#DIV/0!</v>
      </c>
      <c r="P40" s="115" t="e">
        <f t="shared" ca="1" si="39"/>
        <v>#DIV/0!</v>
      </c>
      <c r="Q40" s="115" t="e">
        <f t="shared" ca="1" si="39"/>
        <v>#DIV/0!</v>
      </c>
      <c r="R40" s="115" t="e">
        <f t="shared" ca="1" si="39"/>
        <v>#DIV/0!</v>
      </c>
      <c r="S40" s="115"/>
      <c r="T40" s="115"/>
    </row>
    <row r="41" spans="1:22" s="13" customFormat="1">
      <c r="A41" s="95" t="s">
        <v>103</v>
      </c>
      <c r="B41" s="13" t="str">
        <f ca="1">INDIRECT(ADDRESS(ROW()+42,2,1,,CONCATENATE(L$52,"-a")))</f>
        <v>save rate</v>
      </c>
      <c r="L41" s="115"/>
      <c r="M41" s="115"/>
      <c r="N41" s="115" t="e">
        <f t="shared" ref="N41:R41" ca="1" si="40">INDIRECT(ADDRESS(ROW()+42,4,1,,CONCATENATE(N$52,"-a")))</f>
        <v>#DIV/0!</v>
      </c>
      <c r="O41" s="115" t="e">
        <f t="shared" ca="1" si="40"/>
        <v>#DIV/0!</v>
      </c>
      <c r="P41" s="115" t="e">
        <f t="shared" ca="1" si="40"/>
        <v>#DIV/0!</v>
      </c>
      <c r="Q41" s="115" t="e">
        <f t="shared" ca="1" si="40"/>
        <v>#DIV/0!</v>
      </c>
      <c r="R41" s="115" t="e">
        <f t="shared" ca="1" si="40"/>
        <v>#DIV/0!</v>
      </c>
      <c r="S41" s="115"/>
      <c r="T41" s="115"/>
    </row>
    <row r="42" spans="1:22" s="13" customFormat="1">
      <c r="A42" s="95" t="s">
        <v>104</v>
      </c>
      <c r="B42" s="13" t="str">
        <f ca="1">INDIRECT(ADDRESS(ROW()+41,2,1,,CONCATENATE(L$52,"-a")))</f>
        <v>save rate</v>
      </c>
      <c r="L42" s="115"/>
      <c r="M42" s="115"/>
      <c r="N42" s="115" t="e">
        <f t="shared" ref="N42:R42" ca="1" si="41">INDIRECT(ADDRESS(ROW()+41,3,1,,CONCATENATE(N$52,"-a")))</f>
        <v>#DIV/0!</v>
      </c>
      <c r="O42" s="115" t="e">
        <f t="shared" ca="1" si="41"/>
        <v>#DIV/0!</v>
      </c>
      <c r="P42" s="115" t="e">
        <f t="shared" ca="1" si="41"/>
        <v>#DIV/0!</v>
      </c>
      <c r="Q42" s="115" t="e">
        <f t="shared" ca="1" si="41"/>
        <v>#DIV/0!</v>
      </c>
      <c r="R42" s="115" t="e">
        <f t="shared" ca="1" si="41"/>
        <v>#DIV/0!</v>
      </c>
      <c r="S42" s="115"/>
      <c r="T42" s="115"/>
    </row>
    <row r="43" spans="1:22" s="13" customFormat="1">
      <c r="A43" s="95" t="s">
        <v>105</v>
      </c>
      <c r="B43" s="13" t="str">
        <f ca="1">INDIRECT(ADDRESS(ROW()+40,2,1,,CONCATENATE(L$52,"-a")))</f>
        <v>save rate</v>
      </c>
      <c r="L43" s="115"/>
      <c r="M43" s="115"/>
      <c r="N43" s="115" t="e">
        <f t="shared" ref="N43:R43" ca="1" si="42">INDIRECT(ADDRESS(ROW()+40,3,1,,CONCATENATE(N$52,"-a")))</f>
        <v>#DIV/0!</v>
      </c>
      <c r="O43" s="115" t="e">
        <f t="shared" ca="1" si="42"/>
        <v>#DIV/0!</v>
      </c>
      <c r="P43" s="115" t="e">
        <f t="shared" ca="1" si="42"/>
        <v>#DIV/0!</v>
      </c>
      <c r="Q43" s="115" t="e">
        <f t="shared" ca="1" si="42"/>
        <v>#DIV/0!</v>
      </c>
      <c r="R43" s="115" t="e">
        <f t="shared" ca="1" si="42"/>
        <v>#DIV/0!</v>
      </c>
      <c r="S43" s="115"/>
      <c r="T43" s="115"/>
    </row>
    <row r="44" spans="1:22" s="13" customFormat="1">
      <c r="A44" s="95"/>
      <c r="M44" s="115"/>
      <c r="N44" s="115"/>
      <c r="O44" s="115"/>
      <c r="P44" s="115"/>
      <c r="Q44" s="115"/>
      <c r="R44" s="115"/>
    </row>
    <row r="45" spans="1:22" s="13" customFormat="1">
      <c r="A45" s="95" t="s">
        <v>117</v>
      </c>
      <c r="M45" s="115"/>
      <c r="N45" s="115"/>
      <c r="O45" s="115"/>
      <c r="P45" s="115"/>
      <c r="Q45" s="115"/>
      <c r="R45" s="115"/>
    </row>
    <row r="46" spans="1:22" s="13" customFormat="1">
      <c r="A46" s="95" t="s">
        <v>103</v>
      </c>
      <c r="B46" s="13" t="s">
        <v>67</v>
      </c>
      <c r="L46" s="115"/>
      <c r="M46" s="115"/>
      <c r="N46" s="115">
        <f t="shared" ref="N46:R46" si="43">1-(N5/N4)</f>
        <v>0.22717518240889534</v>
      </c>
      <c r="O46" s="115">
        <f t="shared" si="43"/>
        <v>0.23185886851481707</v>
      </c>
      <c r="P46" s="115">
        <f t="shared" si="43"/>
        <v>0.23196561072288768</v>
      </c>
      <c r="Q46" s="115">
        <f t="shared" si="43"/>
        <v>0.27586446407279208</v>
      </c>
      <c r="R46" s="115">
        <f t="shared" ca="1" si="43"/>
        <v>0.31909015124449203</v>
      </c>
      <c r="S46" s="115"/>
      <c r="T46" s="115"/>
    </row>
    <row r="47" spans="1:22" s="13" customFormat="1">
      <c r="A47" s="95" t="s">
        <v>104</v>
      </c>
      <c r="B47" s="13" t="s">
        <v>67</v>
      </c>
      <c r="L47" s="115"/>
      <c r="M47" s="115"/>
      <c r="N47" s="115">
        <f t="shared" ref="N47:R47" si="44">1-(N11/N10)</f>
        <v>0.60889374886094405</v>
      </c>
      <c r="O47" s="115">
        <f t="shared" si="44"/>
        <v>0.61071161292421827</v>
      </c>
      <c r="P47" s="115">
        <f t="shared" si="44"/>
        <v>0.64563936473250871</v>
      </c>
      <c r="Q47" s="115">
        <f t="shared" si="44"/>
        <v>0.64875732726612001</v>
      </c>
      <c r="R47" s="115">
        <f t="shared" ca="1" si="44"/>
        <v>0.70068396570446845</v>
      </c>
      <c r="S47" s="115"/>
      <c r="T47" s="115"/>
    </row>
    <row r="48" spans="1:22" s="13" customFormat="1">
      <c r="A48" s="95" t="s">
        <v>105</v>
      </c>
      <c r="B48" s="13" t="s">
        <v>67</v>
      </c>
      <c r="L48" s="115"/>
      <c r="M48" s="115"/>
      <c r="N48" s="115">
        <f t="shared" ref="N48:R48" si="45">1-(N17/N16)</f>
        <v>0.43576986976066201</v>
      </c>
      <c r="O48" s="115">
        <f t="shared" si="45"/>
        <v>0.44849014828734624</v>
      </c>
      <c r="P48" s="115">
        <f t="shared" si="45"/>
        <v>0.47211424325622275</v>
      </c>
      <c r="Q48" s="115">
        <f t="shared" si="45"/>
        <v>0.49750428474162423</v>
      </c>
      <c r="R48" s="115">
        <f t="shared" ca="1" si="45"/>
        <v>0.54616430693260298</v>
      </c>
      <c r="S48" s="115"/>
      <c r="T48" s="115"/>
    </row>
    <row r="49" spans="1:33" s="13" customFormat="1">
      <c r="A49" s="95"/>
      <c r="B49" s="13" t="s">
        <v>69</v>
      </c>
      <c r="L49" s="115"/>
      <c r="M49" s="115"/>
      <c r="N49" s="115">
        <f t="shared" ref="N49:R49" si="46">N5/N17</f>
        <v>0.621210054637794</v>
      </c>
      <c r="O49" s="115">
        <f t="shared" si="46"/>
        <v>0.59638350988462319</v>
      </c>
      <c r="P49" s="115">
        <f t="shared" si="46"/>
        <v>0.61030244773250031</v>
      </c>
      <c r="Q49" s="115">
        <f t="shared" si="46"/>
        <v>0.5845309959444559</v>
      </c>
      <c r="R49" s="115">
        <f t="shared" ca="1" si="46"/>
        <v>0.60753790736470759</v>
      </c>
      <c r="S49" s="115"/>
      <c r="T49" s="115"/>
    </row>
    <row r="50" spans="1:33" s="13" customFormat="1">
      <c r="B50"/>
      <c r="L50" s="15"/>
      <c r="M50" s="15"/>
      <c r="N50" s="15"/>
      <c r="O50" s="15"/>
      <c r="P50" s="15"/>
      <c r="Q50" s="15"/>
      <c r="R50" s="15"/>
      <c r="S50" s="15"/>
      <c r="T50" s="15"/>
    </row>
    <row r="51" spans="1:33" s="13" customFormat="1">
      <c r="L51" s="15"/>
      <c r="M51" s="15"/>
      <c r="N51" s="15"/>
      <c r="O51" s="15"/>
      <c r="P51" s="15"/>
      <c r="Q51" s="15"/>
      <c r="R51" s="15"/>
      <c r="S51" s="15"/>
      <c r="T51" s="15"/>
    </row>
    <row r="52" spans="1:33" s="3" customFormat="1">
      <c r="B52" s="97"/>
      <c r="C52" s="97">
        <f t="shared" ref="C52:K52" si="47">C2</f>
        <v>1997</v>
      </c>
      <c r="D52" s="97">
        <f t="shared" si="47"/>
        <v>1998</v>
      </c>
      <c r="E52" s="97">
        <f t="shared" si="47"/>
        <v>1999</v>
      </c>
      <c r="F52" s="97">
        <f t="shared" si="47"/>
        <v>2000</v>
      </c>
      <c r="G52" s="97">
        <f t="shared" si="47"/>
        <v>2001</v>
      </c>
      <c r="H52" s="97">
        <f t="shared" si="47"/>
        <v>2002</v>
      </c>
      <c r="I52" s="97">
        <f t="shared" si="47"/>
        <v>2003</v>
      </c>
      <c r="J52" s="97">
        <f t="shared" si="47"/>
        <v>2004</v>
      </c>
      <c r="K52" s="97">
        <f t="shared" si="47"/>
        <v>2005</v>
      </c>
      <c r="L52" s="97">
        <f t="shared" ref="L52:T52" si="48">L2</f>
        <v>2006</v>
      </c>
      <c r="M52" s="97">
        <f t="shared" si="48"/>
        <v>2007</v>
      </c>
      <c r="N52" s="97">
        <f t="shared" si="48"/>
        <v>2008</v>
      </c>
      <c r="O52" s="97">
        <f t="shared" si="48"/>
        <v>2009</v>
      </c>
      <c r="P52" s="97">
        <f t="shared" si="48"/>
        <v>2010</v>
      </c>
      <c r="Q52" s="97">
        <f t="shared" si="48"/>
        <v>2011</v>
      </c>
      <c r="R52" s="97">
        <f t="shared" si="48"/>
        <v>2012</v>
      </c>
      <c r="S52" s="97">
        <f t="shared" si="48"/>
        <v>2013</v>
      </c>
      <c r="T52" s="97">
        <f t="shared" si="48"/>
        <v>2014</v>
      </c>
      <c r="U52" s="97"/>
      <c r="V52" s="97"/>
      <c r="W52" s="97"/>
      <c r="X52" s="97"/>
      <c r="Y52" s="97"/>
      <c r="Z52" s="97"/>
      <c r="AA52" s="97"/>
    </row>
    <row r="53" spans="1:33" s="3" customFormat="1">
      <c r="B53" s="97" t="s">
        <v>75</v>
      </c>
      <c r="C53" s="97"/>
      <c r="D53" s="97"/>
      <c r="E53" s="97"/>
      <c r="F53" s="97"/>
      <c r="G53" s="97"/>
      <c r="H53" s="97"/>
      <c r="I53" s="97"/>
      <c r="J53" s="97"/>
      <c r="K53" s="97"/>
      <c r="L53" s="98"/>
      <c r="M53" s="98"/>
      <c r="N53" s="98"/>
      <c r="O53" s="98"/>
      <c r="P53" s="98"/>
      <c r="Q53" s="3" t="s">
        <v>75</v>
      </c>
      <c r="R53" s="98"/>
      <c r="S53" s="98"/>
      <c r="T53" s="98"/>
      <c r="U53" s="98"/>
      <c r="V53" s="98"/>
      <c r="W53" s="98"/>
      <c r="X53" s="98"/>
      <c r="Y53" s="98"/>
      <c r="Z53" s="98"/>
    </row>
    <row r="54" spans="1:33" s="102" customFormat="1">
      <c r="B54" s="6" t="s">
        <v>96</v>
      </c>
      <c r="C54" s="6"/>
      <c r="D54" s="6"/>
      <c r="E54" s="6"/>
      <c r="F54" s="6"/>
      <c r="G54" s="6"/>
      <c r="H54" s="6"/>
      <c r="I54" s="6"/>
      <c r="J54" s="6"/>
      <c r="K54" s="6"/>
      <c r="L54" s="6"/>
      <c r="M54" s="6"/>
      <c r="N54" s="6">
        <f t="shared" ref="N54:Q54" si="49">SUM(N56:N67)</f>
        <v>100187</v>
      </c>
      <c r="O54" s="6">
        <f t="shared" si="49"/>
        <v>92056</v>
      </c>
      <c r="P54" s="6">
        <f t="shared" si="49"/>
        <v>92587</v>
      </c>
      <c r="Q54" s="6">
        <f t="shared" si="49"/>
        <v>86383</v>
      </c>
      <c r="R54" s="6">
        <f ca="1">SUM(R56:R67)</f>
        <v>83970</v>
      </c>
      <c r="S54" s="6"/>
      <c r="T54" s="6"/>
      <c r="U54" s="98">
        <f t="shared" ref="U54" si="50">SUM(U42:U53)</f>
        <v>0</v>
      </c>
      <c r="V54" s="101"/>
      <c r="W54" s="101"/>
      <c r="X54" s="101"/>
      <c r="Y54" s="101"/>
      <c r="Z54" s="101"/>
      <c r="AA54" s="101"/>
      <c r="AB54" s="101"/>
    </row>
    <row r="55" spans="1:33" s="3" customFormat="1">
      <c r="A55" s="109" t="s">
        <v>101</v>
      </c>
      <c r="B55" s="95" t="s">
        <v>148</v>
      </c>
      <c r="C55" s="7">
        <f>sources!D4</f>
        <v>69713</v>
      </c>
      <c r="D55" s="7">
        <f>sources!E4</f>
        <v>62580</v>
      </c>
      <c r="E55" s="7">
        <f>sources!F4</f>
        <v>65572.5</v>
      </c>
      <c r="F55" s="7">
        <f>sources!G4</f>
        <v>68565</v>
      </c>
      <c r="G55" s="7">
        <f>sources!H4</f>
        <v>75140</v>
      </c>
      <c r="H55" s="7">
        <f>sources!I4</f>
        <v>67932</v>
      </c>
      <c r="I55" s="7">
        <f>sources!J4</f>
        <v>86388</v>
      </c>
      <c r="J55" s="7">
        <f>sources!K4</f>
        <v>75422</v>
      </c>
      <c r="K55" s="7">
        <f>sources!L4</f>
        <v>75902</v>
      </c>
      <c r="L55" s="7">
        <f>sources!M4</f>
        <v>69051</v>
      </c>
      <c r="M55" s="7">
        <f>sources!N4</f>
        <v>79238</v>
      </c>
      <c r="N55" s="7">
        <f>sources!O4</f>
        <v>89425</v>
      </c>
      <c r="O55" s="7">
        <f>sources!P4</f>
        <v>77647</v>
      </c>
      <c r="P55" s="7">
        <f>sources!Q4</f>
        <v>75427</v>
      </c>
      <c r="Q55" s="7">
        <f>sources!R4</f>
        <v>86013</v>
      </c>
      <c r="R55" s="7">
        <f>sources!S4</f>
        <v>77392</v>
      </c>
      <c r="S55" s="7"/>
      <c r="T55" s="7"/>
      <c r="U55" s="13" t="e">
        <f t="shared" ref="U55:U56" ca="1" si="51">INDIRECT(ADDRESS(33,4,1,,CONCATENATE(U$52,"-",$A55)))</f>
        <v>#REF!</v>
      </c>
      <c r="V55" s="99"/>
      <c r="W55" s="99"/>
      <c r="X55" s="99"/>
      <c r="Y55" s="99"/>
      <c r="Z55" s="99"/>
      <c r="AA55" s="99"/>
      <c r="AB55" s="100"/>
      <c r="AG55" s="5"/>
    </row>
    <row r="56" spans="1:33" s="3" customFormat="1">
      <c r="A56" s="109">
        <v>1</v>
      </c>
      <c r="B56" s="13" t="s">
        <v>130</v>
      </c>
      <c r="C56" s="13"/>
      <c r="D56" s="13"/>
      <c r="E56" s="13"/>
      <c r="F56" s="13"/>
      <c r="G56" s="13">
        <f>sources!C11</f>
        <v>21411</v>
      </c>
      <c r="H56" s="13">
        <f>sources!D11</f>
        <v>20913</v>
      </c>
      <c r="I56" s="13">
        <f>sources!E11</f>
        <v>23122</v>
      </c>
      <c r="J56" s="13">
        <f>sources!F11</f>
        <v>20667</v>
      </c>
      <c r="K56" s="13">
        <f>sources!G11</f>
        <v>21752</v>
      </c>
      <c r="L56" s="13">
        <f>sources!H11</f>
        <v>21373</v>
      </c>
      <c r="M56" s="13">
        <f>sources!I11</f>
        <v>19638</v>
      </c>
      <c r="N56" s="13">
        <f>sources!J11</f>
        <v>23305</v>
      </c>
      <c r="O56" s="13">
        <f>sources!K11</f>
        <v>22244</v>
      </c>
      <c r="P56" s="13">
        <f>sources!L11</f>
        <v>21797</v>
      </c>
      <c r="Q56" s="13">
        <f>sources!M11</f>
        <v>22503</v>
      </c>
      <c r="R56" s="13">
        <f>sources!N11</f>
        <v>21126</v>
      </c>
      <c r="S56" s="13"/>
      <c r="T56" s="13"/>
      <c r="U56" s="13" t="e">
        <f t="shared" ca="1" si="51"/>
        <v>#REF!</v>
      </c>
      <c r="V56" s="101"/>
      <c r="W56" s="101"/>
      <c r="X56" s="101"/>
      <c r="Y56" s="101"/>
      <c r="Z56" s="101"/>
      <c r="AA56" s="101"/>
      <c r="AB56" s="101"/>
    </row>
    <row r="57" spans="1:33" s="3" customFormat="1">
      <c r="A57" s="109">
        <v>2</v>
      </c>
      <c r="B57" s="143" t="str">
        <f>sources!A36</f>
        <v xml:space="preserve">  Agoura</v>
      </c>
      <c r="C57" s="13"/>
      <c r="D57" s="13"/>
      <c r="E57" s="13"/>
      <c r="F57" s="13"/>
      <c r="G57" s="13"/>
      <c r="H57" s="13"/>
      <c r="I57" s="13"/>
      <c r="J57" s="13"/>
      <c r="K57" s="13"/>
      <c r="L57" s="13"/>
      <c r="M57" s="13"/>
      <c r="N57" s="7">
        <f>sources!N43</f>
        <v>787</v>
      </c>
      <c r="O57" s="7">
        <f>sources!O43</f>
        <v>683</v>
      </c>
      <c r="P57" s="7">
        <f>sources!P43</f>
        <v>764</v>
      </c>
      <c r="Q57" s="7">
        <f>sources!Q43</f>
        <v>753</v>
      </c>
      <c r="R57" s="7">
        <f>sources!R43</f>
        <v>604</v>
      </c>
      <c r="S57" s="13"/>
      <c r="T57" s="13"/>
      <c r="U57" s="13" t="e">
        <f t="shared" ref="U57:U63" ca="1" si="52">INDIRECT(ADDRESS(33,4,1,,CONCATENATE(U$52,"-",$A57)))</f>
        <v>#REF!</v>
      </c>
      <c r="V57" s="98"/>
      <c r="W57" s="98"/>
      <c r="X57" s="98"/>
      <c r="Y57" s="98"/>
      <c r="Z57" s="98"/>
      <c r="AA57" s="98"/>
      <c r="AB57" s="98"/>
    </row>
    <row r="58" spans="1:33" s="3" customFormat="1">
      <c r="A58" s="109">
        <v>3</v>
      </c>
      <c r="B58" s="143" t="str">
        <f>sources!A37</f>
        <v xml:space="preserve">  Baldwin Park</v>
      </c>
      <c r="C58" s="13"/>
      <c r="D58" s="13"/>
      <c r="E58" s="13"/>
      <c r="F58" s="13"/>
      <c r="G58" s="13"/>
      <c r="H58" s="13"/>
      <c r="I58" s="13"/>
      <c r="J58" s="13"/>
      <c r="K58" s="13"/>
      <c r="L58" s="13"/>
      <c r="M58" s="13"/>
      <c r="N58" s="7">
        <f>sources!N44</f>
        <v>11251</v>
      </c>
      <c r="O58" s="7">
        <f>sources!O44</f>
        <v>10476</v>
      </c>
      <c r="P58" s="7">
        <f>sources!P44</f>
        <v>11074</v>
      </c>
      <c r="Q58" s="7">
        <f>sources!Q44</f>
        <v>9911</v>
      </c>
      <c r="R58" s="7">
        <f>sources!R44</f>
        <v>9059</v>
      </c>
      <c r="S58" s="13"/>
      <c r="T58" s="13"/>
      <c r="U58" s="13" t="e">
        <f t="shared" ca="1" si="52"/>
        <v>#REF!</v>
      </c>
      <c r="V58" s="98"/>
      <c r="W58" s="98"/>
      <c r="X58" s="98"/>
      <c r="Y58" s="98"/>
      <c r="Z58" s="98"/>
      <c r="AA58" s="98"/>
      <c r="AB58" s="98"/>
    </row>
    <row r="59" spans="1:33" s="3" customFormat="1">
      <c r="A59" s="110">
        <v>4</v>
      </c>
      <c r="B59" s="143" t="str">
        <f>sources!A38</f>
        <v xml:space="preserve">  Carson</v>
      </c>
      <c r="C59" s="13"/>
      <c r="D59" s="13"/>
      <c r="E59" s="13"/>
      <c r="F59" s="13"/>
      <c r="G59" s="13"/>
      <c r="H59" s="13"/>
      <c r="I59" s="13"/>
      <c r="J59" s="13"/>
      <c r="K59" s="13"/>
      <c r="L59" s="13"/>
      <c r="M59" s="13"/>
      <c r="N59" s="7">
        <f>sources!N45</f>
        <v>7167</v>
      </c>
      <c r="O59" s="7">
        <f>sources!O45</f>
        <v>6187</v>
      </c>
      <c r="P59" s="7">
        <f>sources!P45</f>
        <v>5972</v>
      </c>
      <c r="Q59" s="7">
        <f>sources!Q45</f>
        <v>6040</v>
      </c>
      <c r="R59" s="7">
        <f>sources!R45</f>
        <v>5495</v>
      </c>
      <c r="S59" s="13"/>
      <c r="T59" s="13"/>
      <c r="U59" s="13" t="e">
        <f t="shared" ca="1" si="52"/>
        <v>#REF!</v>
      </c>
      <c r="V59" s="98"/>
      <c r="W59" s="98"/>
      <c r="X59" s="98"/>
      <c r="Y59" s="98"/>
      <c r="Z59" s="98"/>
      <c r="AA59" s="98"/>
      <c r="AB59" s="98"/>
    </row>
    <row r="60" spans="1:33" s="3" customFormat="1">
      <c r="A60" s="110">
        <v>5</v>
      </c>
      <c r="B60" s="143" t="str">
        <f>sources!A39</f>
        <v xml:space="preserve">  Castaic</v>
      </c>
      <c r="C60" s="13"/>
      <c r="D60" s="13"/>
      <c r="E60" s="13"/>
      <c r="F60" s="13"/>
      <c r="G60" s="13"/>
      <c r="H60" s="13"/>
      <c r="I60" s="13"/>
      <c r="J60" s="13"/>
      <c r="K60" s="13"/>
      <c r="L60" s="13"/>
      <c r="M60" s="13"/>
      <c r="N60" s="7">
        <f>sources!N46</f>
        <v>1718</v>
      </c>
      <c r="O60" s="7">
        <f>sources!O46</f>
        <v>1563</v>
      </c>
      <c r="P60" s="7">
        <f>sources!P46</f>
        <v>1623</v>
      </c>
      <c r="Q60" s="7">
        <f>sources!Q46</f>
        <v>1167</v>
      </c>
      <c r="R60" s="7">
        <f>sources!R46</f>
        <v>1119</v>
      </c>
      <c r="S60" s="13"/>
      <c r="T60" s="13"/>
      <c r="U60" s="13" t="e">
        <f t="shared" ca="1" si="52"/>
        <v>#REF!</v>
      </c>
      <c r="V60" s="98"/>
      <c r="W60" s="98"/>
      <c r="X60" s="98"/>
      <c r="Y60" s="98"/>
      <c r="Z60" s="98"/>
      <c r="AA60" s="98"/>
      <c r="AB60" s="98"/>
    </row>
    <row r="61" spans="1:33" s="3" customFormat="1">
      <c r="A61" s="110">
        <v>6</v>
      </c>
      <c r="B61" s="143" t="str">
        <f>sources!A40</f>
        <v>Animal Care Center</v>
      </c>
      <c r="C61" s="13"/>
      <c r="D61" s="13"/>
      <c r="E61" s="13"/>
      <c r="F61" s="13"/>
      <c r="G61" s="13"/>
      <c r="H61" s="13"/>
      <c r="I61" s="13"/>
      <c r="J61" s="13"/>
      <c r="K61" s="13"/>
      <c r="L61" s="13"/>
      <c r="M61" s="13"/>
      <c r="N61" s="7">
        <f>sources!N47</f>
        <v>38441</v>
      </c>
      <c r="O61" s="7">
        <f>sources!O47</f>
        <v>34906</v>
      </c>
      <c r="P61" s="7">
        <f>sources!P47</f>
        <v>35395</v>
      </c>
      <c r="Q61" s="7">
        <f>sources!Q47</f>
        <v>31940</v>
      </c>
      <c r="R61" s="7">
        <f>sources!R47</f>
        <v>29850</v>
      </c>
      <c r="S61" s="13"/>
      <c r="T61" s="13"/>
      <c r="U61" s="13" t="e">
        <f t="shared" ca="1" si="52"/>
        <v>#REF!</v>
      </c>
      <c r="V61" s="98"/>
      <c r="W61" s="98"/>
      <c r="X61" s="98"/>
      <c r="Y61" s="98"/>
      <c r="Z61" s="98"/>
      <c r="AA61" s="98"/>
      <c r="AB61" s="98"/>
    </row>
    <row r="62" spans="1:33" s="3" customFormat="1">
      <c r="A62" s="110">
        <v>7</v>
      </c>
      <c r="B62" s="143" t="str">
        <f>sources!A41</f>
        <v>Downey</v>
      </c>
      <c r="C62" s="13"/>
      <c r="D62" s="13"/>
      <c r="E62" s="13"/>
      <c r="F62" s="13"/>
      <c r="G62" s="13"/>
      <c r="H62" s="13"/>
      <c r="I62" s="13"/>
      <c r="J62" s="13"/>
      <c r="K62" s="13"/>
      <c r="L62" s="13"/>
      <c r="M62" s="13"/>
      <c r="N62" s="7">
        <f>sources!N48</f>
        <v>9095</v>
      </c>
      <c r="O62" s="7">
        <f>sources!O48</f>
        <v>8750</v>
      </c>
      <c r="P62" s="7">
        <f>sources!P48</f>
        <v>8680</v>
      </c>
      <c r="Q62" s="7">
        <f>sources!Q48</f>
        <v>7964</v>
      </c>
      <c r="R62" s="7">
        <f>sources!R48</f>
        <v>8017</v>
      </c>
      <c r="S62" s="13"/>
      <c r="T62" s="13"/>
      <c r="U62" s="13" t="e">
        <f t="shared" ca="1" si="52"/>
        <v>#REF!</v>
      </c>
      <c r="V62" s="98"/>
      <c r="W62" s="98"/>
      <c r="X62" s="98"/>
      <c r="Y62" s="98"/>
      <c r="Z62" s="98"/>
      <c r="AA62" s="98"/>
      <c r="AB62" s="98"/>
    </row>
    <row r="63" spans="1:33" s="3" customFormat="1">
      <c r="A63" s="110">
        <v>8</v>
      </c>
      <c r="B63" s="143" t="str">
        <f>sources!A42</f>
        <v>Lancaster</v>
      </c>
      <c r="C63" s="13"/>
      <c r="D63" s="13"/>
      <c r="E63" s="13"/>
      <c r="F63" s="13"/>
      <c r="G63" s="13"/>
      <c r="H63" s="13"/>
      <c r="I63" s="13"/>
      <c r="J63" s="13"/>
      <c r="K63" s="13"/>
      <c r="L63" s="13"/>
      <c r="M63" s="13"/>
      <c r="N63" s="7">
        <f>sources!N49</f>
        <v>8423</v>
      </c>
      <c r="O63" s="7">
        <f>sources!O49</f>
        <v>7247</v>
      </c>
      <c r="P63" s="7">
        <f>sources!P49</f>
        <v>7282</v>
      </c>
      <c r="Q63" s="7">
        <f>sources!Q49</f>
        <v>6105</v>
      </c>
      <c r="R63" s="7">
        <f>sources!R49</f>
        <v>5556</v>
      </c>
      <c r="S63" s="13"/>
      <c r="T63" s="13"/>
      <c r="U63" s="13" t="e">
        <f t="shared" ca="1" si="52"/>
        <v>#REF!</v>
      </c>
      <c r="V63" s="98"/>
      <c r="W63" s="98"/>
      <c r="X63" s="98"/>
      <c r="Y63" s="98"/>
      <c r="Z63" s="98"/>
      <c r="AA63" s="98"/>
      <c r="AB63" s="98"/>
    </row>
    <row r="64" spans="1:33" s="3" customFormat="1">
      <c r="A64" s="110">
        <v>9</v>
      </c>
      <c r="B64" s="13" t="s">
        <v>151</v>
      </c>
      <c r="C64" s="13"/>
      <c r="D64" s="13"/>
      <c r="E64" s="13"/>
      <c r="F64" s="13"/>
      <c r="G64" s="13"/>
      <c r="H64" s="13"/>
      <c r="I64" s="13"/>
      <c r="J64" s="13"/>
      <c r="K64" s="13"/>
      <c r="L64" s="13"/>
      <c r="M64" s="13"/>
      <c r="N64" s="13"/>
      <c r="O64" s="13"/>
      <c r="P64" s="13"/>
      <c r="Q64" s="13"/>
      <c r="R64" s="7">
        <v>3144</v>
      </c>
      <c r="S64" s="13"/>
      <c r="T64" s="13"/>
      <c r="U64" s="13">
        <v>757</v>
      </c>
      <c r="V64" s="98"/>
      <c r="W64" s="98"/>
      <c r="X64" s="98"/>
      <c r="Y64" s="98"/>
      <c r="Z64" s="98"/>
      <c r="AA64" s="98"/>
      <c r="AB64" s="98"/>
    </row>
    <row r="65" spans="1:28" s="3" customFormat="1">
      <c r="A65" s="110">
        <v>10</v>
      </c>
      <c r="B65" s="13">
        <f ca="1">INDIRECT(ADDRESS(1,3,1,,CONCATENATE(L$52,"-",A65)))</f>
        <v>0</v>
      </c>
      <c r="C65" s="13"/>
      <c r="D65" s="13"/>
      <c r="E65" s="13"/>
      <c r="F65" s="13"/>
      <c r="G65" s="13"/>
      <c r="H65" s="13"/>
      <c r="I65" s="13"/>
      <c r="J65" s="13"/>
      <c r="K65" s="13"/>
      <c r="L65" s="13"/>
      <c r="M65" s="13"/>
      <c r="N65" s="13"/>
      <c r="O65" s="13"/>
      <c r="P65" s="13"/>
      <c r="Q65" s="13"/>
      <c r="R65" s="13">
        <f t="shared" ref="R65:U67" ca="1" si="53">INDIRECT(ADDRESS(33,4,1,,CONCATENATE(R$52,"-",$A65)))</f>
        <v>0</v>
      </c>
      <c r="S65" s="13"/>
      <c r="T65" s="13"/>
      <c r="U65" s="13" t="e">
        <f t="shared" ca="1" si="53"/>
        <v>#REF!</v>
      </c>
      <c r="V65" s="98"/>
      <c r="W65" s="98"/>
      <c r="X65" s="98"/>
      <c r="Y65" s="98"/>
      <c r="Z65" s="98"/>
      <c r="AA65" s="98"/>
      <c r="AB65" s="98"/>
    </row>
    <row r="66" spans="1:28" s="3" customFormat="1">
      <c r="A66" s="110">
        <v>11</v>
      </c>
      <c r="B66" s="13">
        <f ca="1">INDIRECT(ADDRESS(1,3,1,,CONCATENATE(L$52,"-",A66)))</f>
        <v>0</v>
      </c>
      <c r="C66" s="13"/>
      <c r="D66" s="13"/>
      <c r="E66" s="13"/>
      <c r="F66" s="13"/>
      <c r="G66" s="13"/>
      <c r="H66" s="13"/>
      <c r="I66" s="13"/>
      <c r="J66" s="13"/>
      <c r="K66" s="13"/>
      <c r="L66" s="13"/>
      <c r="M66" s="13"/>
      <c r="N66" s="13"/>
      <c r="O66" s="13"/>
      <c r="P66" s="13"/>
      <c r="Q66" s="13"/>
      <c r="R66" s="13">
        <f t="shared" ca="1" si="53"/>
        <v>0</v>
      </c>
      <c r="S66" s="13"/>
      <c r="T66" s="13"/>
      <c r="U66" s="13" t="e">
        <f t="shared" ca="1" si="53"/>
        <v>#REF!</v>
      </c>
      <c r="V66" s="98"/>
      <c r="W66" s="98"/>
      <c r="X66" s="98"/>
      <c r="Y66" s="98"/>
      <c r="Z66" s="98"/>
      <c r="AA66" s="98"/>
      <c r="AB66" s="98"/>
    </row>
    <row r="67" spans="1:28" s="3" customFormat="1">
      <c r="A67" s="110">
        <v>12</v>
      </c>
      <c r="B67" s="13"/>
      <c r="C67" s="13"/>
      <c r="D67" s="13"/>
      <c r="E67" s="13"/>
      <c r="F67" s="13"/>
      <c r="G67" s="13"/>
      <c r="H67" s="13"/>
      <c r="I67" s="13"/>
      <c r="J67" s="13"/>
      <c r="K67" s="13"/>
      <c r="L67" s="13"/>
      <c r="M67" s="13"/>
      <c r="N67" s="13"/>
      <c r="O67" s="13"/>
      <c r="P67" s="13"/>
      <c r="Q67" s="13"/>
      <c r="R67" s="13">
        <f t="shared" ca="1" si="53"/>
        <v>0</v>
      </c>
      <c r="S67" s="13"/>
      <c r="T67" s="13"/>
      <c r="U67" s="13" t="e">
        <f t="shared" ca="1" si="53"/>
        <v>#REF!</v>
      </c>
      <c r="V67" s="98"/>
      <c r="W67" s="98"/>
      <c r="X67" s="98"/>
      <c r="Y67" s="98"/>
      <c r="Z67" s="98"/>
      <c r="AA67" s="98"/>
      <c r="AB67" s="98"/>
    </row>
    <row r="68" spans="1:28" s="102" customFormat="1">
      <c r="B68" s="6" t="s">
        <v>96</v>
      </c>
      <c r="C68" s="6"/>
      <c r="D68" s="6"/>
      <c r="E68" s="6"/>
      <c r="F68" s="6"/>
      <c r="G68" s="6"/>
      <c r="H68" s="6"/>
      <c r="I68" s="6"/>
      <c r="J68" s="6"/>
      <c r="K68" s="6"/>
      <c r="L68" s="98"/>
      <c r="M68" s="98">
        <f t="shared" ref="M68" si="54">SUM(M56:M67)</f>
        <v>19638</v>
      </c>
      <c r="N68" s="98">
        <f t="shared" ref="N68:R68" si="55">SUM(N56:N67)</f>
        <v>100187</v>
      </c>
      <c r="O68" s="98">
        <f t="shared" si="55"/>
        <v>92056</v>
      </c>
      <c r="P68" s="98">
        <f t="shared" si="55"/>
        <v>92587</v>
      </c>
      <c r="Q68" s="98">
        <f t="shared" si="55"/>
        <v>86383</v>
      </c>
      <c r="R68" s="98">
        <f t="shared" ca="1" si="55"/>
        <v>83970</v>
      </c>
      <c r="S68" s="98"/>
      <c r="T68" s="98"/>
      <c r="U68" s="98" t="e">
        <f t="shared" ref="U68" ca="1" si="56">SUM(U56:U67)</f>
        <v>#REF!</v>
      </c>
      <c r="V68" s="101"/>
      <c r="W68" s="101"/>
      <c r="X68" s="101"/>
      <c r="Y68" s="101"/>
      <c r="Z68" s="101"/>
      <c r="AA68" s="101"/>
      <c r="AB68" s="101"/>
    </row>
    <row r="69" spans="1:28" s="102" customFormat="1">
      <c r="B69" s="97" t="s">
        <v>76</v>
      </c>
      <c r="C69" s="97"/>
      <c r="D69" s="97"/>
      <c r="E69" s="97"/>
      <c r="F69" s="97"/>
      <c r="G69" s="97"/>
      <c r="H69" s="97"/>
      <c r="I69" s="97"/>
      <c r="J69" s="97"/>
      <c r="K69" s="97"/>
      <c r="L69" s="12"/>
      <c r="M69" s="12"/>
      <c r="N69" s="12"/>
      <c r="O69" s="12"/>
      <c r="P69" s="12"/>
      <c r="Q69" s="103" t="s">
        <v>76</v>
      </c>
      <c r="R69" s="104"/>
      <c r="S69" s="104"/>
      <c r="T69" s="104"/>
      <c r="U69" s="105"/>
      <c r="V69" s="105"/>
      <c r="W69" s="105"/>
      <c r="X69" s="105"/>
      <c r="Y69" s="105"/>
      <c r="Z69" s="105"/>
      <c r="AA69" s="105"/>
      <c r="AB69" s="105"/>
    </row>
    <row r="70" spans="1:28" s="102" customFormat="1" ht="13.8" thickBot="1">
      <c r="B70" s="6" t="s">
        <v>96</v>
      </c>
      <c r="C70" s="6"/>
      <c r="D70" s="6"/>
      <c r="E70" s="6"/>
      <c r="F70" s="6"/>
      <c r="G70" s="6"/>
      <c r="H70" s="6"/>
      <c r="I70" s="6"/>
      <c r="J70" s="6"/>
      <c r="K70" s="6"/>
      <c r="L70" s="6"/>
      <c r="M70" s="6"/>
      <c r="N70" s="6">
        <f t="shared" ref="N70:R70" si="57">SUM(N72:N83)</f>
        <v>77427</v>
      </c>
      <c r="O70" s="6">
        <f t="shared" si="57"/>
        <v>70712</v>
      </c>
      <c r="P70" s="6">
        <f t="shared" si="57"/>
        <v>71110</v>
      </c>
      <c r="Q70" s="6">
        <f t="shared" si="57"/>
        <v>62553</v>
      </c>
      <c r="R70" s="6">
        <f t="shared" si="57"/>
        <v>57176</v>
      </c>
      <c r="S70" s="6"/>
      <c r="T70" s="6"/>
      <c r="U70" s="98"/>
      <c r="V70" s="101"/>
      <c r="W70" s="101"/>
      <c r="X70" s="101"/>
      <c r="Y70" s="101"/>
      <c r="Z70" s="101"/>
      <c r="AA70" s="101"/>
      <c r="AB70" s="101"/>
    </row>
    <row r="71" spans="1:28" s="102" customFormat="1" ht="13.8" thickBot="1">
      <c r="A71" s="109" t="s">
        <v>101</v>
      </c>
      <c r="B71" s="13" t="str">
        <f t="shared" ref="B71:B83" si="58">B55</f>
        <v>LRCA for County</v>
      </c>
      <c r="C71" s="7">
        <f>sources!U4</f>
        <v>54443</v>
      </c>
      <c r="D71" s="7">
        <f>sources!V4</f>
        <v>50483</v>
      </c>
      <c r="E71" s="146">
        <f>AVERAGE(F71,D71)</f>
        <v>52006.5</v>
      </c>
      <c r="F71" s="7">
        <f>sources!X4</f>
        <v>53530</v>
      </c>
      <c r="G71" s="7">
        <f>sources!Y4</f>
        <v>55270</v>
      </c>
      <c r="H71" s="7">
        <f>sources!Z4</f>
        <v>48343</v>
      </c>
      <c r="I71" s="7">
        <f>sources!AA4</f>
        <v>65539</v>
      </c>
      <c r="J71" s="7">
        <f>sources!AB4</f>
        <v>55845</v>
      </c>
      <c r="K71" s="7">
        <f>sources!AC4</f>
        <v>56169</v>
      </c>
      <c r="L71" s="7">
        <f>sources!AD4</f>
        <v>53886</v>
      </c>
      <c r="M71" s="7">
        <f>sources!AE4</f>
        <v>58525</v>
      </c>
      <c r="N71" s="7">
        <f>sources!AF4</f>
        <v>63164</v>
      </c>
      <c r="O71" s="7">
        <f>sources!AG4</f>
        <v>52374</v>
      </c>
      <c r="P71" s="7">
        <f>sources!AH4</f>
        <v>63968</v>
      </c>
      <c r="Q71" s="7">
        <f>sources!AI4</f>
        <v>63168</v>
      </c>
      <c r="R71" s="7">
        <f>sources!AJ4</f>
        <v>53035</v>
      </c>
      <c r="S71" s="13"/>
      <c r="T71" s="13"/>
      <c r="U71" s="99"/>
      <c r="V71" s="99"/>
      <c r="W71" s="99"/>
      <c r="X71" s="99"/>
      <c r="Y71" s="99"/>
      <c r="Z71" s="99"/>
      <c r="AA71" s="99"/>
      <c r="AB71" s="100"/>
    </row>
    <row r="72" spans="1:28" s="3" customFormat="1">
      <c r="A72" s="109">
        <v>1</v>
      </c>
      <c r="B72" s="13" t="str">
        <f t="shared" si="58"/>
        <v>Los Angeles City</v>
      </c>
      <c r="C72" s="13"/>
      <c r="D72" s="13"/>
      <c r="E72" s="13"/>
      <c r="F72" s="13"/>
      <c r="G72" s="13">
        <f>sources!C12</f>
        <v>14776</v>
      </c>
      <c r="H72" s="13">
        <f>sources!D12</f>
        <v>13821</v>
      </c>
      <c r="I72" s="13">
        <f>sources!E12</f>
        <v>15136</v>
      </c>
      <c r="J72" s="13">
        <f>sources!F12</f>
        <v>13133</v>
      </c>
      <c r="K72" s="13">
        <f>sources!G12</f>
        <v>12437</v>
      </c>
      <c r="L72" s="13">
        <f>sources!H12</f>
        <v>12278</v>
      </c>
      <c r="M72" s="13">
        <f>sources!I12</f>
        <v>8927</v>
      </c>
      <c r="N72" s="13">
        <f>sources!J12</f>
        <v>12089</v>
      </c>
      <c r="O72" s="13">
        <f>sources!K12</f>
        <v>11938</v>
      </c>
      <c r="P72" s="13">
        <f>sources!L12</f>
        <v>12438</v>
      </c>
      <c r="Q72" s="13">
        <f>sources!M12</f>
        <v>13559</v>
      </c>
      <c r="R72" s="13">
        <f>sources!N12</f>
        <v>11335</v>
      </c>
      <c r="S72" s="13"/>
      <c r="T72" s="13"/>
      <c r="U72" s="98"/>
      <c r="V72" s="98"/>
      <c r="W72" s="98"/>
      <c r="X72" s="98"/>
      <c r="Y72" s="98"/>
      <c r="Z72" s="98"/>
      <c r="AA72" s="98"/>
      <c r="AB72" s="98"/>
    </row>
    <row r="73" spans="1:28" s="3" customFormat="1">
      <c r="A73" s="109">
        <v>2</v>
      </c>
      <c r="B73" s="13" t="str">
        <f t="shared" si="58"/>
        <v xml:space="preserve">  Agoura</v>
      </c>
      <c r="C73" s="13"/>
      <c r="D73" s="13"/>
      <c r="E73" s="13"/>
      <c r="F73" s="13"/>
      <c r="G73" s="13"/>
      <c r="H73" s="13"/>
      <c r="I73" s="13"/>
      <c r="J73" s="13"/>
      <c r="K73" s="13"/>
      <c r="L73" s="13"/>
      <c r="M73" s="13"/>
      <c r="N73" s="7">
        <f>sources!N36</f>
        <v>136</v>
      </c>
      <c r="O73" s="7">
        <f>sources!O36</f>
        <v>121</v>
      </c>
      <c r="P73" s="7">
        <f>sources!P36</f>
        <v>144</v>
      </c>
      <c r="Q73" s="7">
        <f>sources!Q36</f>
        <v>90</v>
      </c>
      <c r="R73" s="7">
        <f>sources!R36</f>
        <v>70</v>
      </c>
      <c r="S73" s="13"/>
      <c r="T73" s="13"/>
      <c r="U73" s="98"/>
      <c r="V73" s="98"/>
      <c r="W73" s="98"/>
      <c r="X73" s="98"/>
      <c r="Y73" s="98"/>
      <c r="Z73" s="98"/>
      <c r="AA73" s="98"/>
      <c r="AB73" s="98"/>
    </row>
    <row r="74" spans="1:28" s="3" customFormat="1">
      <c r="A74" s="109">
        <v>3</v>
      </c>
      <c r="B74" s="13" t="str">
        <f t="shared" si="58"/>
        <v xml:space="preserve">  Baldwin Park</v>
      </c>
      <c r="C74" s="13"/>
      <c r="D74" s="13"/>
      <c r="E74" s="13"/>
      <c r="F74" s="13"/>
      <c r="G74" s="13"/>
      <c r="H74" s="13"/>
      <c r="I74" s="13"/>
      <c r="J74" s="13"/>
      <c r="K74" s="13"/>
      <c r="L74" s="13"/>
      <c r="M74" s="13"/>
      <c r="N74" s="7">
        <f>sources!N37</f>
        <v>10265</v>
      </c>
      <c r="O74" s="7">
        <f>sources!O37</f>
        <v>9485</v>
      </c>
      <c r="P74" s="7">
        <f>sources!P37</f>
        <v>10260</v>
      </c>
      <c r="Q74" s="7">
        <f>sources!Q37</f>
        <v>8770</v>
      </c>
      <c r="R74" s="7">
        <f>sources!R37</f>
        <v>7612</v>
      </c>
      <c r="S74" s="13"/>
      <c r="T74" s="13"/>
      <c r="U74" s="98"/>
      <c r="V74" s="98"/>
      <c r="W74" s="98"/>
      <c r="X74" s="98"/>
      <c r="Y74" s="98"/>
      <c r="Z74" s="98"/>
      <c r="AA74" s="98"/>
      <c r="AB74" s="98"/>
    </row>
    <row r="75" spans="1:28" s="3" customFormat="1">
      <c r="A75" s="110">
        <v>4</v>
      </c>
      <c r="B75" s="13" t="str">
        <f t="shared" si="58"/>
        <v xml:space="preserve">  Carson</v>
      </c>
      <c r="C75" s="13"/>
      <c r="D75" s="13"/>
      <c r="E75" s="13"/>
      <c r="F75" s="13"/>
      <c r="G75" s="13"/>
      <c r="H75" s="13"/>
      <c r="I75" s="13"/>
      <c r="J75" s="13"/>
      <c r="K75" s="13"/>
      <c r="L75" s="13"/>
      <c r="M75" s="13"/>
      <c r="N75" s="7">
        <f>sources!N38</f>
        <v>5802</v>
      </c>
      <c r="O75" s="7">
        <f>sources!O38</f>
        <v>4857</v>
      </c>
      <c r="P75" s="7">
        <f>sources!P38</f>
        <v>4551</v>
      </c>
      <c r="Q75" s="7">
        <f>sources!Q38</f>
        <v>4342</v>
      </c>
      <c r="R75" s="7">
        <f>sources!R38</f>
        <v>3925</v>
      </c>
      <c r="S75" s="13"/>
      <c r="T75" s="13"/>
      <c r="U75" s="98"/>
      <c r="V75" s="98"/>
      <c r="W75" s="98"/>
      <c r="X75" s="98"/>
      <c r="Y75" s="98"/>
      <c r="Z75" s="98"/>
      <c r="AA75" s="98"/>
      <c r="AB75" s="98"/>
    </row>
    <row r="76" spans="1:28" s="3" customFormat="1">
      <c r="A76" s="110">
        <v>5</v>
      </c>
      <c r="B76" s="13" t="str">
        <f t="shared" si="58"/>
        <v xml:space="preserve">  Castaic</v>
      </c>
      <c r="C76" s="13"/>
      <c r="D76" s="13"/>
      <c r="E76" s="13"/>
      <c r="F76" s="13"/>
      <c r="G76" s="13"/>
      <c r="H76" s="13"/>
      <c r="I76" s="13"/>
      <c r="J76" s="13"/>
      <c r="K76" s="13"/>
      <c r="L76" s="13"/>
      <c r="M76" s="13"/>
      <c r="N76" s="7">
        <f>sources!N39</f>
        <v>962</v>
      </c>
      <c r="O76" s="7">
        <f>sources!O39</f>
        <v>893</v>
      </c>
      <c r="P76" s="7">
        <f>sources!P39</f>
        <v>784</v>
      </c>
      <c r="Q76" s="7">
        <f>sources!Q39</f>
        <v>412</v>
      </c>
      <c r="R76" s="7">
        <f>sources!R39</f>
        <v>476</v>
      </c>
      <c r="S76" s="13"/>
      <c r="T76" s="13"/>
      <c r="U76" s="98"/>
      <c r="V76" s="98"/>
      <c r="W76" s="98"/>
      <c r="X76" s="98"/>
      <c r="Y76" s="98"/>
      <c r="Z76" s="98"/>
      <c r="AA76" s="98"/>
      <c r="AB76" s="98"/>
    </row>
    <row r="77" spans="1:28" s="3" customFormat="1">
      <c r="A77" s="110">
        <v>6</v>
      </c>
      <c r="B77" s="13" t="str">
        <f t="shared" si="58"/>
        <v>Animal Care Center</v>
      </c>
      <c r="C77" s="13"/>
      <c r="D77" s="13"/>
      <c r="E77" s="13"/>
      <c r="F77" s="13"/>
      <c r="G77" s="13"/>
      <c r="H77" s="13"/>
      <c r="I77" s="13"/>
      <c r="J77" s="13"/>
      <c r="K77" s="13"/>
      <c r="L77" s="13"/>
      <c r="M77" s="13"/>
      <c r="N77" s="7">
        <f>sources!N40</f>
        <v>32669</v>
      </c>
      <c r="O77" s="7">
        <f>sources!O40</f>
        <v>29387</v>
      </c>
      <c r="P77" s="7">
        <f>sources!P40</f>
        <v>29336</v>
      </c>
      <c r="Q77" s="7">
        <f>sources!Q40</f>
        <v>24497</v>
      </c>
      <c r="R77" s="7">
        <f>sources!R40</f>
        <v>22143</v>
      </c>
      <c r="S77" s="13"/>
      <c r="T77" s="13"/>
      <c r="U77" s="98"/>
      <c r="V77" s="98"/>
      <c r="W77" s="98"/>
      <c r="X77" s="98"/>
      <c r="Y77" s="98"/>
      <c r="Z77" s="98"/>
      <c r="AA77" s="98"/>
      <c r="AB77" s="98"/>
    </row>
    <row r="78" spans="1:28" s="3" customFormat="1">
      <c r="A78" s="110">
        <v>7</v>
      </c>
      <c r="B78" s="13" t="str">
        <f t="shared" si="58"/>
        <v>Downey</v>
      </c>
      <c r="C78" s="13"/>
      <c r="D78" s="13"/>
      <c r="E78" s="13"/>
      <c r="F78" s="13"/>
      <c r="G78" s="13"/>
      <c r="H78" s="13"/>
      <c r="I78" s="13"/>
      <c r="J78" s="13"/>
      <c r="K78" s="13"/>
      <c r="L78" s="13"/>
      <c r="M78" s="13"/>
      <c r="N78" s="7">
        <f>sources!N41</f>
        <v>8024</v>
      </c>
      <c r="O78" s="7">
        <f>sources!O41</f>
        <v>7580</v>
      </c>
      <c r="P78" s="7">
        <f>sources!P41</f>
        <v>7255</v>
      </c>
      <c r="Q78" s="7">
        <f>sources!Q41</f>
        <v>6065</v>
      </c>
      <c r="R78" s="7">
        <f>sources!R41</f>
        <v>5913</v>
      </c>
      <c r="S78" s="13"/>
      <c r="T78" s="13"/>
      <c r="U78" s="98"/>
      <c r="V78" s="98"/>
      <c r="W78" s="98"/>
      <c r="X78" s="98"/>
      <c r="Y78" s="98"/>
      <c r="Z78" s="98"/>
      <c r="AA78" s="98"/>
      <c r="AB78" s="98"/>
    </row>
    <row r="79" spans="1:28" s="3" customFormat="1">
      <c r="A79" s="110">
        <v>8</v>
      </c>
      <c r="B79" s="13" t="str">
        <f t="shared" si="58"/>
        <v>Lancaster</v>
      </c>
      <c r="C79" s="13"/>
      <c r="D79" s="13"/>
      <c r="E79" s="13"/>
      <c r="F79" s="13"/>
      <c r="G79" s="13"/>
      <c r="H79" s="13"/>
      <c r="I79" s="13"/>
      <c r="J79" s="13"/>
      <c r="K79" s="13"/>
      <c r="L79" s="13"/>
      <c r="M79" s="13"/>
      <c r="N79" s="7">
        <f>sources!N42</f>
        <v>7480</v>
      </c>
      <c r="O79" s="7">
        <f>sources!O42</f>
        <v>6451</v>
      </c>
      <c r="P79" s="7">
        <f>sources!P42</f>
        <v>6342</v>
      </c>
      <c r="Q79" s="7">
        <f>sources!Q42</f>
        <v>4818</v>
      </c>
      <c r="R79" s="7">
        <f>sources!R42</f>
        <v>4147</v>
      </c>
      <c r="S79" s="13"/>
      <c r="T79" s="13"/>
      <c r="U79" s="98"/>
      <c r="V79" s="98"/>
      <c r="W79" s="98"/>
      <c r="X79" s="98"/>
      <c r="Y79" s="98"/>
      <c r="Z79" s="98"/>
      <c r="AA79" s="98"/>
      <c r="AB79" s="98"/>
    </row>
    <row r="80" spans="1:28" s="3" customFormat="1">
      <c r="A80" s="110">
        <v>9</v>
      </c>
      <c r="B80" s="13" t="str">
        <f t="shared" si="58"/>
        <v>Pasadena Humane Society &amp; SPCA</v>
      </c>
      <c r="C80" s="13"/>
      <c r="D80" s="13"/>
      <c r="E80" s="13"/>
      <c r="F80" s="13"/>
      <c r="G80" s="13"/>
      <c r="H80" s="13"/>
      <c r="I80" s="13"/>
      <c r="J80" s="13"/>
      <c r="K80" s="13"/>
      <c r="L80" s="13"/>
      <c r="M80" s="13"/>
      <c r="N80" s="13"/>
      <c r="O80" s="13"/>
      <c r="P80" s="13"/>
      <c r="Q80" s="13"/>
      <c r="R80" s="7">
        <v>1555</v>
      </c>
      <c r="S80" s="13"/>
      <c r="T80" s="13"/>
      <c r="U80" s="98"/>
      <c r="V80" s="98"/>
      <c r="W80" s="98"/>
      <c r="X80" s="98"/>
      <c r="Y80" s="98"/>
      <c r="Z80" s="98"/>
      <c r="AA80" s="98"/>
      <c r="AB80" s="98"/>
    </row>
    <row r="81" spans="1:28" s="3" customFormat="1">
      <c r="A81" s="110">
        <v>10</v>
      </c>
      <c r="B81" s="13">
        <f t="shared" ca="1" si="58"/>
        <v>0</v>
      </c>
      <c r="C81" s="13"/>
      <c r="D81" s="13"/>
      <c r="E81" s="13"/>
      <c r="F81" s="13"/>
      <c r="G81" s="13"/>
      <c r="H81" s="13"/>
      <c r="I81" s="13"/>
      <c r="J81" s="13"/>
      <c r="K81" s="13"/>
      <c r="L81" s="13"/>
      <c r="M81" s="13"/>
      <c r="N81" s="13"/>
      <c r="O81" s="13"/>
      <c r="P81" s="13"/>
      <c r="Q81" s="13"/>
      <c r="R81" s="13"/>
      <c r="S81" s="13"/>
      <c r="T81" s="13"/>
      <c r="U81" s="98"/>
      <c r="V81" s="98"/>
      <c r="W81" s="98"/>
      <c r="X81" s="98"/>
      <c r="Y81" s="98"/>
      <c r="Z81" s="98"/>
      <c r="AA81" s="98"/>
      <c r="AB81" s="98"/>
    </row>
    <row r="82" spans="1:28" s="3" customFormat="1">
      <c r="A82" s="110">
        <v>11</v>
      </c>
      <c r="B82" s="13">
        <f t="shared" ca="1" si="58"/>
        <v>0</v>
      </c>
      <c r="C82" s="13"/>
      <c r="D82" s="13"/>
      <c r="E82" s="13"/>
      <c r="F82" s="13"/>
      <c r="G82" s="13"/>
      <c r="H82" s="13"/>
      <c r="I82" s="13"/>
      <c r="J82" s="13"/>
      <c r="K82" s="13"/>
      <c r="L82" s="13"/>
      <c r="M82" s="13"/>
      <c r="N82" s="13"/>
      <c r="O82" s="13"/>
      <c r="P82" s="13"/>
      <c r="Q82" s="13"/>
      <c r="R82" s="13"/>
      <c r="S82" s="13"/>
      <c r="T82" s="13"/>
      <c r="U82" s="101"/>
      <c r="V82" s="101"/>
      <c r="W82" s="101"/>
      <c r="X82" s="101"/>
      <c r="Y82" s="101"/>
      <c r="Z82" s="101"/>
      <c r="AA82" s="101"/>
      <c r="AB82" s="101"/>
    </row>
    <row r="83" spans="1:28" s="3" customFormat="1">
      <c r="A83" s="110">
        <v>12</v>
      </c>
      <c r="B83" s="13">
        <f t="shared" si="58"/>
        <v>0</v>
      </c>
      <c r="C83" s="13"/>
      <c r="D83" s="13"/>
      <c r="E83" s="13"/>
      <c r="F83" s="13"/>
      <c r="G83" s="13"/>
      <c r="H83" s="13"/>
      <c r="I83" s="13"/>
      <c r="J83" s="13"/>
      <c r="K83" s="13"/>
      <c r="L83" s="13"/>
      <c r="M83" s="13"/>
      <c r="N83" s="13"/>
      <c r="O83" s="13"/>
      <c r="P83" s="13"/>
      <c r="Q83" s="13"/>
      <c r="R83" s="13"/>
      <c r="S83" s="13"/>
      <c r="T83" s="13"/>
      <c r="U83" s="98"/>
      <c r="V83" s="98"/>
      <c r="W83" s="98"/>
      <c r="X83" s="98"/>
      <c r="Y83" s="98"/>
      <c r="Z83" s="98"/>
      <c r="AA83" s="98"/>
      <c r="AB83" s="98"/>
    </row>
    <row r="84" spans="1:28" s="3" customFormat="1">
      <c r="B84" s="6" t="s">
        <v>96</v>
      </c>
      <c r="C84" s="6"/>
      <c r="D84" s="6"/>
      <c r="E84" s="6"/>
      <c r="F84" s="6"/>
      <c r="G84" s="6"/>
      <c r="H84" s="6"/>
      <c r="I84" s="6"/>
      <c r="J84" s="6"/>
      <c r="K84" s="6"/>
      <c r="L84" s="98">
        <f t="shared" ref="L84:O84" si="59">SUM(L72:L83)</f>
        <v>12278</v>
      </c>
      <c r="M84" s="98">
        <f t="shared" si="59"/>
        <v>8927</v>
      </c>
      <c r="N84" s="98">
        <f t="shared" si="59"/>
        <v>77427</v>
      </c>
      <c r="O84" s="98">
        <f t="shared" si="59"/>
        <v>70712</v>
      </c>
      <c r="P84" s="98">
        <f t="shared" ref="P84" si="60">SUM(P72:P83)</f>
        <v>71110</v>
      </c>
      <c r="Q84" s="98">
        <f t="shared" ref="Q84:R84" si="61">SUM(Q72:Q83)</f>
        <v>62553</v>
      </c>
      <c r="R84" s="98">
        <f t="shared" si="61"/>
        <v>57176</v>
      </c>
      <c r="S84" s="98"/>
      <c r="T84" s="98"/>
      <c r="U84" s="101"/>
      <c r="V84" s="101"/>
      <c r="W84" s="101"/>
      <c r="X84" s="101"/>
      <c r="Y84" s="101"/>
      <c r="Z84" s="101"/>
      <c r="AA84" s="101"/>
      <c r="AB84" s="101"/>
    </row>
    <row r="85" spans="1:28" s="3" customFormat="1">
      <c r="B85" s="6"/>
      <c r="C85" s="6"/>
      <c r="D85" s="6"/>
      <c r="E85" s="6"/>
      <c r="F85" s="6"/>
      <c r="G85" s="6"/>
      <c r="H85" s="6"/>
      <c r="I85" s="6"/>
      <c r="J85" s="6"/>
      <c r="K85" s="6"/>
      <c r="L85" s="6"/>
      <c r="M85" s="6"/>
      <c r="N85" s="6"/>
      <c r="O85" s="6"/>
      <c r="P85" s="6"/>
      <c r="Q85" s="6"/>
      <c r="R85" s="6"/>
      <c r="S85" s="6"/>
      <c r="T85" s="6"/>
      <c r="U85" s="101"/>
      <c r="V85" s="101"/>
      <c r="W85" s="101"/>
      <c r="X85" s="101"/>
      <c r="Y85" s="101"/>
      <c r="Z85" s="101"/>
      <c r="AA85" s="101"/>
      <c r="AB85" s="101"/>
    </row>
    <row r="86" spans="1:28" s="3" customFormat="1">
      <c r="B86" s="8" t="s">
        <v>97</v>
      </c>
      <c r="C86" s="8"/>
      <c r="D86" s="8"/>
      <c r="E86" s="8"/>
      <c r="F86" s="8"/>
      <c r="G86" s="8"/>
      <c r="H86" s="8"/>
      <c r="I86" s="8"/>
      <c r="J86" s="8"/>
      <c r="K86" s="8"/>
      <c r="L86" s="6"/>
      <c r="M86" s="6"/>
      <c r="N86" s="6"/>
      <c r="O86" s="6"/>
      <c r="P86" s="6"/>
      <c r="Q86" s="6"/>
      <c r="R86" s="6"/>
      <c r="S86" s="6"/>
      <c r="T86" s="6"/>
      <c r="U86" s="101"/>
      <c r="V86" s="101"/>
      <c r="W86" s="101"/>
      <c r="X86" s="101"/>
      <c r="Y86" s="101"/>
      <c r="Z86" s="101"/>
      <c r="AA86" s="101"/>
      <c r="AB86" s="101"/>
    </row>
    <row r="87" spans="1:28" s="102" customFormat="1">
      <c r="A87" s="109" t="s">
        <v>101</v>
      </c>
      <c r="B87" s="13" t="str">
        <f>B71</f>
        <v>LRCA for County</v>
      </c>
      <c r="C87" s="13"/>
      <c r="D87" s="13"/>
      <c r="E87" s="13"/>
      <c r="F87" s="13"/>
      <c r="G87" s="13"/>
      <c r="H87" s="13"/>
      <c r="I87" s="13"/>
      <c r="J87" s="13"/>
      <c r="K87" s="13"/>
      <c r="L87" s="13">
        <f t="shared" ref="L87:T87" ca="1" si="62">INDIRECT(ADDRESS(75,4,1,,CONCATENATE(L$52,"-",$A87)))</f>
        <v>0</v>
      </c>
      <c r="M87" s="13">
        <f t="shared" ca="1" si="62"/>
        <v>0</v>
      </c>
      <c r="N87" s="13">
        <f t="shared" ca="1" si="62"/>
        <v>0</v>
      </c>
      <c r="O87" s="13">
        <f t="shared" ca="1" si="62"/>
        <v>0</v>
      </c>
      <c r="P87" s="13">
        <f t="shared" ca="1" si="62"/>
        <v>0</v>
      </c>
      <c r="Q87" s="13">
        <f t="shared" ca="1" si="62"/>
        <v>0</v>
      </c>
      <c r="R87" s="13">
        <f t="shared" ca="1" si="62"/>
        <v>0</v>
      </c>
      <c r="S87" s="13">
        <f t="shared" ca="1" si="62"/>
        <v>0</v>
      </c>
      <c r="T87" s="13">
        <f t="shared" ca="1" si="62"/>
        <v>0</v>
      </c>
      <c r="U87" s="99"/>
      <c r="V87" s="99"/>
      <c r="W87" s="99"/>
      <c r="X87" s="99"/>
      <c r="Y87" s="99"/>
      <c r="Z87" s="99"/>
      <c r="AA87" s="99"/>
      <c r="AB87" s="100"/>
    </row>
    <row r="88" spans="1:28" s="3" customFormat="1">
      <c r="A88" s="109">
        <v>1</v>
      </c>
      <c r="B88" s="13" t="str">
        <f t="shared" ref="B88:B99" si="63">B72</f>
        <v>Los Angeles City</v>
      </c>
      <c r="C88" s="13"/>
      <c r="D88" s="13"/>
      <c r="E88" s="13"/>
      <c r="F88" s="13"/>
      <c r="G88" s="13"/>
      <c r="H88" s="13"/>
      <c r="I88" s="13"/>
      <c r="J88" s="13"/>
      <c r="K88" s="13"/>
      <c r="L88" s="13">
        <f t="shared" ref="L88:T98" ca="1" si="64">INDIRECT(ADDRESS(75,4,1,,CONCATENATE(L$52,"-",$A88)))</f>
        <v>0</v>
      </c>
      <c r="M88" s="13">
        <f t="shared" ca="1" si="64"/>
        <v>0</v>
      </c>
      <c r="N88" s="13">
        <f t="shared" ca="1" si="64"/>
        <v>0</v>
      </c>
      <c r="O88" s="13">
        <f t="shared" ca="1" si="64"/>
        <v>0</v>
      </c>
      <c r="P88" s="13">
        <f t="shared" ca="1" si="64"/>
        <v>0</v>
      </c>
      <c r="Q88" s="13">
        <f t="shared" ca="1" si="64"/>
        <v>0</v>
      </c>
      <c r="R88" s="13">
        <f t="shared" ca="1" si="64"/>
        <v>0</v>
      </c>
      <c r="S88" s="13">
        <f t="shared" ca="1" si="64"/>
        <v>0</v>
      </c>
      <c r="T88" s="13">
        <f t="shared" ca="1" si="64"/>
        <v>0</v>
      </c>
      <c r="U88" s="98"/>
      <c r="V88" s="98"/>
      <c r="W88" s="98"/>
      <c r="X88" s="98"/>
      <c r="Y88" s="98"/>
      <c r="Z88" s="98"/>
      <c r="AA88" s="98"/>
      <c r="AB88" s="98"/>
    </row>
    <row r="89" spans="1:28" s="3" customFormat="1">
      <c r="A89" s="109">
        <v>2</v>
      </c>
      <c r="B89" s="13" t="str">
        <f t="shared" si="63"/>
        <v xml:space="preserve">  Agoura</v>
      </c>
      <c r="C89" s="13"/>
      <c r="D89" s="13"/>
      <c r="E89" s="13"/>
      <c r="F89" s="13"/>
      <c r="G89" s="13"/>
      <c r="H89" s="13"/>
      <c r="I89" s="13"/>
      <c r="J89" s="13"/>
      <c r="K89" s="13"/>
      <c r="L89" s="13">
        <f t="shared" ca="1" si="64"/>
        <v>0</v>
      </c>
      <c r="M89" s="13">
        <f t="shared" ca="1" si="64"/>
        <v>0</v>
      </c>
      <c r="N89" s="13">
        <f t="shared" ca="1" si="64"/>
        <v>0</v>
      </c>
      <c r="O89" s="13">
        <f t="shared" ca="1" si="64"/>
        <v>0</v>
      </c>
      <c r="P89" s="13">
        <f t="shared" ca="1" si="64"/>
        <v>0</v>
      </c>
      <c r="Q89" s="13">
        <f t="shared" ca="1" si="64"/>
        <v>0</v>
      </c>
      <c r="R89" s="13">
        <f t="shared" ca="1" si="64"/>
        <v>0</v>
      </c>
      <c r="S89" s="13">
        <f t="shared" ca="1" si="64"/>
        <v>0</v>
      </c>
      <c r="T89" s="13">
        <f t="shared" ca="1" si="64"/>
        <v>0</v>
      </c>
      <c r="U89" s="98"/>
      <c r="V89" s="98"/>
      <c r="W89" s="98"/>
      <c r="X89" s="98"/>
      <c r="Y89" s="98"/>
      <c r="Z89" s="98"/>
      <c r="AA89" s="98"/>
      <c r="AB89" s="98"/>
    </row>
    <row r="90" spans="1:28" s="3" customFormat="1">
      <c r="A90" s="109">
        <v>3</v>
      </c>
      <c r="B90" s="13" t="str">
        <f t="shared" si="63"/>
        <v xml:space="preserve">  Baldwin Park</v>
      </c>
      <c r="C90" s="13"/>
      <c r="D90" s="13"/>
      <c r="E90" s="13"/>
      <c r="F90" s="13"/>
      <c r="G90" s="13"/>
      <c r="H90" s="13"/>
      <c r="I90" s="13"/>
      <c r="J90" s="13"/>
      <c r="K90" s="13"/>
      <c r="L90" s="13">
        <f t="shared" ca="1" si="64"/>
        <v>0</v>
      </c>
      <c r="M90" s="13">
        <f t="shared" ca="1" si="64"/>
        <v>0</v>
      </c>
      <c r="N90" s="13">
        <f t="shared" ca="1" si="64"/>
        <v>0</v>
      </c>
      <c r="O90" s="13">
        <f t="shared" ca="1" si="64"/>
        <v>0</v>
      </c>
      <c r="P90" s="13">
        <f t="shared" ca="1" si="64"/>
        <v>0</v>
      </c>
      <c r="Q90" s="13">
        <f t="shared" ca="1" si="64"/>
        <v>0</v>
      </c>
      <c r="R90" s="13">
        <f t="shared" ca="1" si="64"/>
        <v>0</v>
      </c>
      <c r="S90" s="13">
        <f t="shared" ca="1" si="64"/>
        <v>0</v>
      </c>
      <c r="T90" s="13">
        <f t="shared" ca="1" si="64"/>
        <v>0</v>
      </c>
      <c r="U90" s="98"/>
      <c r="V90" s="98"/>
      <c r="W90" s="98"/>
      <c r="X90" s="98"/>
      <c r="Y90" s="98"/>
      <c r="Z90" s="98"/>
      <c r="AA90" s="98"/>
      <c r="AB90" s="98"/>
    </row>
    <row r="91" spans="1:28" s="3" customFormat="1">
      <c r="A91" s="110">
        <v>4</v>
      </c>
      <c r="B91" s="13" t="str">
        <f t="shared" si="63"/>
        <v xml:space="preserve">  Carson</v>
      </c>
      <c r="C91" s="13"/>
      <c r="D91" s="13"/>
      <c r="E91" s="13"/>
      <c r="F91" s="13"/>
      <c r="G91" s="13"/>
      <c r="H91" s="13"/>
      <c r="I91" s="13"/>
      <c r="J91" s="13"/>
      <c r="K91" s="13"/>
      <c r="L91" s="13">
        <f t="shared" ca="1" si="64"/>
        <v>0</v>
      </c>
      <c r="M91" s="13">
        <f t="shared" ca="1" si="64"/>
        <v>0</v>
      </c>
      <c r="N91" s="13">
        <f t="shared" ca="1" si="64"/>
        <v>0</v>
      </c>
      <c r="O91" s="13">
        <f t="shared" ca="1" si="64"/>
        <v>0</v>
      </c>
      <c r="P91" s="13">
        <f t="shared" ca="1" si="64"/>
        <v>0</v>
      </c>
      <c r="Q91" s="13">
        <f t="shared" ca="1" si="64"/>
        <v>0</v>
      </c>
      <c r="R91" s="13">
        <f t="shared" ca="1" si="64"/>
        <v>0</v>
      </c>
      <c r="S91" s="13">
        <f t="shared" ca="1" si="64"/>
        <v>0</v>
      </c>
      <c r="T91" s="13">
        <f t="shared" ca="1" si="64"/>
        <v>0</v>
      </c>
      <c r="U91" s="98"/>
      <c r="V91" s="98"/>
      <c r="W91" s="98"/>
      <c r="X91" s="98"/>
      <c r="Y91" s="98"/>
      <c r="Z91" s="98"/>
      <c r="AA91" s="98"/>
      <c r="AB91" s="98"/>
    </row>
    <row r="92" spans="1:28" s="3" customFormat="1">
      <c r="A92" s="110">
        <v>5</v>
      </c>
      <c r="B92" s="13" t="str">
        <f t="shared" si="63"/>
        <v xml:space="preserve">  Castaic</v>
      </c>
      <c r="C92" s="13"/>
      <c r="D92" s="13"/>
      <c r="E92" s="13"/>
      <c r="F92" s="13"/>
      <c r="G92" s="13"/>
      <c r="H92" s="13"/>
      <c r="I92" s="13"/>
      <c r="J92" s="13"/>
      <c r="K92" s="13"/>
      <c r="L92" s="13">
        <f t="shared" ca="1" si="64"/>
        <v>0</v>
      </c>
      <c r="M92" s="13">
        <f t="shared" ca="1" si="64"/>
        <v>0</v>
      </c>
      <c r="N92" s="13">
        <f t="shared" ca="1" si="64"/>
        <v>0</v>
      </c>
      <c r="O92" s="13">
        <f t="shared" ca="1" si="64"/>
        <v>0</v>
      </c>
      <c r="P92" s="13">
        <f t="shared" ca="1" si="64"/>
        <v>0</v>
      </c>
      <c r="Q92" s="13">
        <f t="shared" ca="1" si="64"/>
        <v>0</v>
      </c>
      <c r="R92" s="13">
        <f t="shared" ca="1" si="64"/>
        <v>0</v>
      </c>
      <c r="S92" s="13">
        <f t="shared" ca="1" si="64"/>
        <v>0</v>
      </c>
      <c r="T92" s="13">
        <f t="shared" ca="1" si="64"/>
        <v>0</v>
      </c>
      <c r="U92" s="98"/>
      <c r="V92" s="98"/>
      <c r="W92" s="98"/>
      <c r="X92" s="98"/>
      <c r="Y92" s="98"/>
      <c r="Z92" s="98"/>
      <c r="AA92" s="98"/>
      <c r="AB92" s="98"/>
    </row>
    <row r="93" spans="1:28" s="3" customFormat="1">
      <c r="A93" s="110">
        <v>6</v>
      </c>
      <c r="B93" s="13" t="str">
        <f t="shared" si="63"/>
        <v>Animal Care Center</v>
      </c>
      <c r="C93" s="13"/>
      <c r="D93" s="13"/>
      <c r="E93" s="13"/>
      <c r="F93" s="13"/>
      <c r="G93" s="13"/>
      <c r="H93" s="13"/>
      <c r="I93" s="13"/>
      <c r="J93" s="13"/>
      <c r="K93" s="13"/>
      <c r="L93" s="13">
        <f t="shared" ca="1" si="64"/>
        <v>0</v>
      </c>
      <c r="M93" s="13">
        <f t="shared" ca="1" si="64"/>
        <v>0</v>
      </c>
      <c r="N93" s="13">
        <f t="shared" ca="1" si="64"/>
        <v>0</v>
      </c>
      <c r="O93" s="13">
        <f t="shared" ca="1" si="64"/>
        <v>0</v>
      </c>
      <c r="P93" s="13">
        <f t="shared" ca="1" si="64"/>
        <v>0</v>
      </c>
      <c r="Q93" s="13">
        <f t="shared" ca="1" si="64"/>
        <v>0</v>
      </c>
      <c r="R93" s="13">
        <f t="shared" ca="1" si="64"/>
        <v>0</v>
      </c>
      <c r="S93" s="13">
        <f t="shared" ca="1" si="64"/>
        <v>0</v>
      </c>
      <c r="T93" s="13">
        <f t="shared" ca="1" si="64"/>
        <v>0</v>
      </c>
      <c r="U93" s="98"/>
      <c r="V93" s="98"/>
      <c r="W93" s="98"/>
      <c r="X93" s="98"/>
      <c r="Y93" s="98"/>
      <c r="Z93" s="98"/>
      <c r="AA93" s="98"/>
      <c r="AB93" s="98"/>
    </row>
    <row r="94" spans="1:28" s="3" customFormat="1">
      <c r="A94" s="110">
        <v>7</v>
      </c>
      <c r="B94" s="13" t="str">
        <f t="shared" si="63"/>
        <v>Downey</v>
      </c>
      <c r="C94" s="13"/>
      <c r="D94" s="13"/>
      <c r="E94" s="13"/>
      <c r="F94" s="13"/>
      <c r="G94" s="13"/>
      <c r="H94" s="13"/>
      <c r="I94" s="13"/>
      <c r="J94" s="13"/>
      <c r="K94" s="13"/>
      <c r="L94" s="13">
        <f t="shared" ca="1" si="64"/>
        <v>0</v>
      </c>
      <c r="M94" s="13">
        <f t="shared" ca="1" si="64"/>
        <v>0</v>
      </c>
      <c r="N94" s="13">
        <f t="shared" ca="1" si="64"/>
        <v>0</v>
      </c>
      <c r="O94" s="13">
        <f t="shared" ca="1" si="64"/>
        <v>0</v>
      </c>
      <c r="P94" s="13">
        <f t="shared" ca="1" si="64"/>
        <v>0</v>
      </c>
      <c r="Q94" s="13">
        <f t="shared" ca="1" si="64"/>
        <v>0</v>
      </c>
      <c r="R94" s="13">
        <f t="shared" ca="1" si="64"/>
        <v>0</v>
      </c>
      <c r="S94" s="13">
        <f t="shared" ca="1" si="64"/>
        <v>0</v>
      </c>
      <c r="T94" s="13">
        <f t="shared" ca="1" si="64"/>
        <v>0</v>
      </c>
      <c r="U94" s="98"/>
      <c r="V94" s="98"/>
      <c r="W94" s="98"/>
      <c r="X94" s="98"/>
      <c r="Y94" s="98"/>
      <c r="Z94" s="98"/>
      <c r="AA94" s="98"/>
      <c r="AB94" s="98"/>
    </row>
    <row r="95" spans="1:28" s="3" customFormat="1">
      <c r="A95" s="110">
        <v>8</v>
      </c>
      <c r="B95" s="13" t="str">
        <f t="shared" si="63"/>
        <v>Lancaster</v>
      </c>
      <c r="C95" s="13"/>
      <c r="D95" s="13"/>
      <c r="E95" s="13"/>
      <c r="F95" s="13"/>
      <c r="G95" s="13"/>
      <c r="H95" s="13"/>
      <c r="I95" s="13"/>
      <c r="J95" s="13"/>
      <c r="K95" s="13"/>
      <c r="L95" s="13">
        <f t="shared" ca="1" si="64"/>
        <v>0</v>
      </c>
      <c r="M95" s="13">
        <f t="shared" ca="1" si="64"/>
        <v>0</v>
      </c>
      <c r="N95" s="13">
        <f t="shared" ca="1" si="64"/>
        <v>0</v>
      </c>
      <c r="O95" s="13">
        <f t="shared" ca="1" si="64"/>
        <v>0</v>
      </c>
      <c r="P95" s="13">
        <f t="shared" ca="1" si="64"/>
        <v>0</v>
      </c>
      <c r="Q95" s="13">
        <f t="shared" ca="1" si="64"/>
        <v>0</v>
      </c>
      <c r="R95" s="13">
        <f t="shared" ca="1" si="64"/>
        <v>0</v>
      </c>
      <c r="S95" s="13">
        <f t="shared" ca="1" si="64"/>
        <v>0</v>
      </c>
      <c r="T95" s="13">
        <f t="shared" ca="1" si="64"/>
        <v>0</v>
      </c>
      <c r="U95" s="98"/>
      <c r="V95" s="98"/>
      <c r="W95" s="98"/>
      <c r="X95" s="98"/>
      <c r="Y95" s="98"/>
      <c r="Z95" s="98"/>
      <c r="AA95" s="98"/>
      <c r="AB95" s="98"/>
    </row>
    <row r="96" spans="1:28" s="3" customFormat="1">
      <c r="A96" s="110">
        <v>9</v>
      </c>
      <c r="B96" s="13" t="str">
        <f t="shared" si="63"/>
        <v>Pasadena Humane Society &amp; SPCA</v>
      </c>
      <c r="C96" s="13"/>
      <c r="D96" s="13"/>
      <c r="E96" s="13"/>
      <c r="F96" s="13"/>
      <c r="G96" s="13"/>
      <c r="H96" s="13"/>
      <c r="I96" s="13"/>
      <c r="J96" s="13"/>
      <c r="K96" s="13"/>
      <c r="L96" s="13">
        <f t="shared" ca="1" si="64"/>
        <v>0</v>
      </c>
      <c r="M96" s="13">
        <f t="shared" ca="1" si="64"/>
        <v>0</v>
      </c>
      <c r="N96" s="13">
        <f t="shared" ca="1" si="64"/>
        <v>0</v>
      </c>
      <c r="O96" s="13">
        <f t="shared" ca="1" si="64"/>
        <v>0</v>
      </c>
      <c r="P96" s="13">
        <f t="shared" ca="1" si="64"/>
        <v>0</v>
      </c>
      <c r="Q96" s="13">
        <f t="shared" ca="1" si="64"/>
        <v>0</v>
      </c>
      <c r="R96" s="13">
        <f>sn!I6</f>
        <v>1425</v>
      </c>
      <c r="S96" s="13">
        <f t="shared" ca="1" si="64"/>
        <v>0</v>
      </c>
      <c r="T96" s="13">
        <f t="shared" ca="1" si="64"/>
        <v>0</v>
      </c>
      <c r="U96" s="98"/>
      <c r="V96" s="98"/>
      <c r="W96" s="98"/>
      <c r="X96" s="98"/>
      <c r="Y96" s="98"/>
      <c r="Z96" s="98"/>
      <c r="AA96" s="98"/>
      <c r="AB96" s="98"/>
    </row>
    <row r="97" spans="1:28" s="3" customFormat="1">
      <c r="A97" s="110">
        <v>10</v>
      </c>
      <c r="B97" s="13">
        <f t="shared" ca="1" si="63"/>
        <v>0</v>
      </c>
      <c r="C97" s="13"/>
      <c r="D97" s="13"/>
      <c r="E97" s="13"/>
      <c r="F97" s="13"/>
      <c r="G97" s="13"/>
      <c r="H97" s="13"/>
      <c r="I97" s="13"/>
      <c r="J97" s="13"/>
      <c r="K97" s="13"/>
      <c r="L97" s="13">
        <f t="shared" ca="1" si="64"/>
        <v>0</v>
      </c>
      <c r="M97" s="13">
        <f t="shared" ca="1" si="64"/>
        <v>0</v>
      </c>
      <c r="N97" s="13">
        <f t="shared" ca="1" si="64"/>
        <v>0</v>
      </c>
      <c r="O97" s="13">
        <f t="shared" ca="1" si="64"/>
        <v>0</v>
      </c>
      <c r="P97" s="13">
        <f t="shared" ca="1" si="64"/>
        <v>0</v>
      </c>
      <c r="Q97" s="13">
        <f t="shared" ca="1" si="64"/>
        <v>0</v>
      </c>
      <c r="R97" s="13">
        <f t="shared" ca="1" si="64"/>
        <v>0</v>
      </c>
      <c r="S97" s="13">
        <f t="shared" ca="1" si="64"/>
        <v>0</v>
      </c>
      <c r="T97" s="13">
        <f t="shared" ca="1" si="64"/>
        <v>0</v>
      </c>
      <c r="U97" s="98"/>
      <c r="V97" s="98"/>
      <c r="W97" s="98"/>
      <c r="X97" s="98"/>
      <c r="Y97" s="98"/>
      <c r="Z97" s="98"/>
      <c r="AA97" s="98"/>
      <c r="AB97" s="98"/>
    </row>
    <row r="98" spans="1:28" s="3" customFormat="1">
      <c r="A98" s="110">
        <v>11</v>
      </c>
      <c r="B98" s="13">
        <f t="shared" ca="1" si="63"/>
        <v>0</v>
      </c>
      <c r="C98" s="13"/>
      <c r="D98" s="13"/>
      <c r="E98" s="13"/>
      <c r="F98" s="13"/>
      <c r="G98" s="13"/>
      <c r="H98" s="13"/>
      <c r="I98" s="13"/>
      <c r="J98" s="13"/>
      <c r="K98" s="13"/>
      <c r="L98" s="13">
        <f t="shared" ca="1" si="64"/>
        <v>0</v>
      </c>
      <c r="M98" s="13">
        <f t="shared" ca="1" si="64"/>
        <v>0</v>
      </c>
      <c r="N98" s="13">
        <f t="shared" ca="1" si="64"/>
        <v>0</v>
      </c>
      <c r="O98" s="13">
        <f t="shared" ca="1" si="64"/>
        <v>0</v>
      </c>
      <c r="P98" s="13">
        <f t="shared" ca="1" si="64"/>
        <v>0</v>
      </c>
      <c r="Q98" s="13">
        <f t="shared" ca="1" si="64"/>
        <v>0</v>
      </c>
      <c r="R98" s="13">
        <f t="shared" ca="1" si="64"/>
        <v>0</v>
      </c>
      <c r="S98" s="13">
        <f t="shared" ca="1" si="64"/>
        <v>0</v>
      </c>
      <c r="T98" s="13">
        <f t="shared" ca="1" si="64"/>
        <v>0</v>
      </c>
      <c r="U98" s="101"/>
      <c r="V98" s="101"/>
      <c r="W98" s="101"/>
      <c r="X98" s="101"/>
      <c r="Y98" s="101"/>
      <c r="Z98" s="101"/>
      <c r="AA98" s="101"/>
      <c r="AB98" s="101"/>
    </row>
    <row r="99" spans="1:28" s="3" customFormat="1">
      <c r="A99" s="110">
        <v>12</v>
      </c>
      <c r="B99" s="13">
        <f t="shared" si="63"/>
        <v>0</v>
      </c>
      <c r="C99" s="13"/>
      <c r="D99" s="13"/>
      <c r="E99" s="13"/>
      <c r="F99" s="13"/>
      <c r="G99" s="13"/>
      <c r="H99" s="13"/>
      <c r="I99" s="13"/>
      <c r="J99" s="13"/>
      <c r="K99" s="13"/>
      <c r="L99" s="10">
        <f>'2010-3'!$D$75</f>
        <v>0</v>
      </c>
      <c r="M99" s="10">
        <f>'2010-3'!$D$75</f>
        <v>0</v>
      </c>
      <c r="N99" s="10">
        <f>'2010-3'!$D$75</f>
        <v>0</v>
      </c>
      <c r="O99" s="10">
        <f>'2010-3'!$D$75</f>
        <v>0</v>
      </c>
      <c r="P99" s="10">
        <f>'2010-3'!$D$75</f>
        <v>0</v>
      </c>
      <c r="Q99" s="10">
        <f>'2010-3'!$D$75</f>
        <v>0</v>
      </c>
      <c r="R99" s="10">
        <f>'2010-3'!$D$75</f>
        <v>0</v>
      </c>
      <c r="S99" s="10">
        <f>'2010-3'!$D$75</f>
        <v>0</v>
      </c>
      <c r="T99" s="10">
        <f>'2010-3'!$D$75</f>
        <v>0</v>
      </c>
      <c r="U99" s="98"/>
      <c r="V99" s="98"/>
      <c r="W99" s="98"/>
      <c r="X99" s="98"/>
      <c r="Y99" s="98"/>
      <c r="Z99" s="98"/>
      <c r="AA99" s="98"/>
      <c r="AB99" s="98"/>
    </row>
    <row r="100" spans="1:28" s="3" customFormat="1">
      <c r="B100" s="6" t="s">
        <v>96</v>
      </c>
      <c r="C100" s="6"/>
      <c r="D100" s="6"/>
      <c r="E100" s="6"/>
      <c r="F100" s="6"/>
      <c r="G100" s="6"/>
      <c r="H100" s="6"/>
      <c r="I100" s="6"/>
      <c r="J100" s="6"/>
      <c r="K100" s="6"/>
      <c r="L100" s="98">
        <f t="shared" ref="L100:O100" ca="1" si="65">SUM(L88:L99)</f>
        <v>0</v>
      </c>
      <c r="M100" s="98">
        <f t="shared" ca="1" si="65"/>
        <v>0</v>
      </c>
      <c r="N100" s="98">
        <f t="shared" ca="1" si="65"/>
        <v>0</v>
      </c>
      <c r="O100" s="98">
        <f t="shared" ca="1" si="65"/>
        <v>0</v>
      </c>
      <c r="P100" s="98">
        <f t="shared" ref="P100" ca="1" si="66">SUM(P88:P99)</f>
        <v>0</v>
      </c>
      <c r="Q100" s="98">
        <f t="shared" ref="Q100:T100" ca="1" si="67">SUM(Q88:Q99)</f>
        <v>0</v>
      </c>
      <c r="R100" s="98">
        <f t="shared" ca="1" si="67"/>
        <v>1425</v>
      </c>
      <c r="S100" s="98">
        <f t="shared" ca="1" si="67"/>
        <v>0</v>
      </c>
      <c r="T100" s="98">
        <f t="shared" ca="1" si="67"/>
        <v>0</v>
      </c>
      <c r="U100" s="101"/>
      <c r="V100" s="101"/>
      <c r="W100" s="101"/>
      <c r="X100" s="101"/>
      <c r="Y100" s="101"/>
      <c r="Z100" s="101"/>
      <c r="AA100" s="101"/>
      <c r="AB100" s="101"/>
    </row>
    <row r="101" spans="1:28" s="3" customFormat="1">
      <c r="B101" s="97"/>
      <c r="C101" s="97"/>
      <c r="D101" s="97"/>
      <c r="E101" s="97"/>
      <c r="F101" s="97"/>
      <c r="G101" s="97"/>
      <c r="H101" s="97"/>
      <c r="I101" s="97"/>
      <c r="J101" s="97"/>
      <c r="K101" s="97"/>
      <c r="U101" s="99"/>
      <c r="V101" s="99"/>
      <c r="W101" s="99"/>
      <c r="X101" s="99"/>
      <c r="Y101" s="99"/>
      <c r="Z101" s="99"/>
      <c r="AA101" s="99"/>
      <c r="AB101" s="99"/>
    </row>
    <row r="102" spans="1:28" s="3" customFormat="1">
      <c r="A102" s="6" t="s">
        <v>96</v>
      </c>
      <c r="B102" s="97" t="s">
        <v>79</v>
      </c>
      <c r="D102" s="97"/>
      <c r="E102" s="97"/>
      <c r="F102" s="97"/>
      <c r="G102" s="97"/>
      <c r="H102" s="97"/>
      <c r="I102" s="97"/>
      <c r="J102" s="97"/>
      <c r="K102" s="97"/>
      <c r="L102" s="98"/>
      <c r="M102" s="98"/>
      <c r="N102" s="98">
        <f>SUM(N104:N115)</f>
        <v>120714</v>
      </c>
      <c r="O102" s="98">
        <f t="shared" ref="O102:R102" si="68">SUM(O104:O115)</f>
        <v>122932</v>
      </c>
      <c r="P102" s="98">
        <f t="shared" si="68"/>
        <v>128135</v>
      </c>
      <c r="Q102" s="98">
        <f t="shared" si="68"/>
        <v>126582</v>
      </c>
      <c r="R102" s="98">
        <f t="shared" ca="1" si="68"/>
        <v>123398</v>
      </c>
      <c r="S102" s="98"/>
      <c r="T102" s="98"/>
      <c r="U102" s="99"/>
      <c r="V102" s="99"/>
      <c r="W102" s="99"/>
      <c r="X102" s="99"/>
      <c r="Y102" s="99"/>
      <c r="Z102" s="99"/>
      <c r="AA102" s="99"/>
      <c r="AB102" s="99"/>
    </row>
    <row r="103" spans="1:28" s="3" customFormat="1">
      <c r="A103" s="109" t="s">
        <v>101</v>
      </c>
      <c r="B103" s="13" t="str">
        <f>B71</f>
        <v>LRCA for County</v>
      </c>
      <c r="C103" s="7">
        <f>sources!AL4</f>
        <v>97271</v>
      </c>
      <c r="D103" s="7">
        <f>sources!AM4</f>
        <v>99661</v>
      </c>
      <c r="E103" s="7">
        <f>sources!AN4</f>
        <v>117302</v>
      </c>
      <c r="F103" s="7">
        <f>sources!AO4</f>
        <v>134943</v>
      </c>
      <c r="G103" s="7">
        <f>sources!AP4</f>
        <v>111788</v>
      </c>
      <c r="H103" s="7">
        <f>sources!AQ4</f>
        <v>95551</v>
      </c>
      <c r="I103" s="7">
        <f>sources!AR4</f>
        <v>94482</v>
      </c>
      <c r="J103" s="7">
        <f>sources!AS4</f>
        <v>86248</v>
      </c>
      <c r="K103" s="7">
        <f>sources!AT4</f>
        <v>81045</v>
      </c>
      <c r="L103" s="7">
        <f>sources!AU4</f>
        <v>75842</v>
      </c>
      <c r="M103" s="7">
        <f>sources!AV4</f>
        <v>84885</v>
      </c>
      <c r="N103" s="7">
        <f>sources!AW4</f>
        <v>93928</v>
      </c>
      <c r="O103" s="7">
        <f>sources!AX4</f>
        <v>110043</v>
      </c>
      <c r="P103" s="7">
        <f>sources!AY4</f>
        <v>110833</v>
      </c>
      <c r="Q103" s="7">
        <f>sources!AZ4</f>
        <v>109072</v>
      </c>
      <c r="R103" s="7">
        <f>sources!BA4</f>
        <v>104228</v>
      </c>
      <c r="S103" s="13"/>
      <c r="T103" s="13"/>
      <c r="U103" s="101"/>
      <c r="V103" s="101"/>
      <c r="W103" s="101"/>
      <c r="X103" s="101"/>
      <c r="Y103" s="101"/>
      <c r="Z103" s="101"/>
      <c r="AA103" s="99"/>
      <c r="AB103" s="100"/>
    </row>
    <row r="104" spans="1:28" s="3" customFormat="1">
      <c r="A104" s="109">
        <v>1</v>
      </c>
      <c r="B104" s="13" t="str">
        <f t="shared" ref="B104:B115" si="69">B72</f>
        <v>Los Angeles City</v>
      </c>
      <c r="C104" s="13"/>
      <c r="D104" s="13"/>
      <c r="E104" s="13"/>
      <c r="F104" s="13"/>
      <c r="G104" s="13"/>
      <c r="H104" s="13">
        <f>sources!D19</f>
        <v>34317</v>
      </c>
      <c r="I104" s="13">
        <f>sources!E19</f>
        <v>30624</v>
      </c>
      <c r="J104" s="13">
        <f>sources!F19</f>
        <v>26965</v>
      </c>
      <c r="K104" s="13">
        <f>sources!G19</f>
        <v>25780</v>
      </c>
      <c r="L104" s="13">
        <f>sources!H19</f>
        <v>25059</v>
      </c>
      <c r="M104" s="13">
        <f>sources!I19</f>
        <v>25789</v>
      </c>
      <c r="N104" s="13">
        <f>sources!J19</f>
        <v>30792</v>
      </c>
      <c r="O104" s="13">
        <f>sources!K19</f>
        <v>31870</v>
      </c>
      <c r="P104" s="13">
        <f>sources!L19</f>
        <v>33621</v>
      </c>
      <c r="Q104" s="13">
        <f>sources!M19</f>
        <v>35434</v>
      </c>
      <c r="R104" s="13">
        <f>sources!N19</f>
        <v>34964</v>
      </c>
      <c r="S104" s="13"/>
      <c r="T104" s="13"/>
      <c r="U104" s="98"/>
      <c r="V104" s="98"/>
      <c r="W104" s="98"/>
      <c r="X104" s="98"/>
      <c r="Y104" s="98"/>
      <c r="Z104" s="98"/>
      <c r="AA104" s="98"/>
      <c r="AB104" s="98"/>
    </row>
    <row r="105" spans="1:28" s="3" customFormat="1">
      <c r="A105" s="109">
        <v>2</v>
      </c>
      <c r="B105" s="13" t="str">
        <f t="shared" si="69"/>
        <v xml:space="preserve">  Agoura</v>
      </c>
      <c r="C105" s="13"/>
      <c r="D105" s="13"/>
      <c r="E105" s="13"/>
      <c r="F105" s="13"/>
      <c r="G105" s="13"/>
      <c r="H105" s="13"/>
      <c r="I105" s="13"/>
      <c r="J105" s="13"/>
      <c r="K105" s="13"/>
      <c r="L105" s="13"/>
      <c r="M105" s="13"/>
      <c r="N105" s="7">
        <f>sources!N57</f>
        <v>1266</v>
      </c>
      <c r="O105" s="7">
        <f>sources!O57</f>
        <v>1368</v>
      </c>
      <c r="P105" s="7">
        <f>sources!P57</f>
        <v>1373</v>
      </c>
      <c r="Q105" s="7">
        <f>sources!Q57</f>
        <v>1397</v>
      </c>
      <c r="R105" s="7">
        <f>sources!R57</f>
        <v>1214</v>
      </c>
      <c r="S105" s="13"/>
      <c r="T105" s="13"/>
      <c r="U105" s="98"/>
      <c r="V105" s="98"/>
      <c r="W105" s="98"/>
      <c r="X105" s="98"/>
      <c r="Y105" s="98"/>
      <c r="Z105" s="98"/>
      <c r="AA105" s="98"/>
      <c r="AB105" s="98"/>
    </row>
    <row r="106" spans="1:28" s="3" customFormat="1">
      <c r="A106" s="109">
        <v>3</v>
      </c>
      <c r="B106" s="13" t="str">
        <f t="shared" si="69"/>
        <v xml:space="preserve">  Baldwin Park</v>
      </c>
      <c r="C106" s="13"/>
      <c r="D106" s="13"/>
      <c r="E106" s="13"/>
      <c r="F106" s="13"/>
      <c r="G106" s="13"/>
      <c r="H106" s="13"/>
      <c r="I106" s="13"/>
      <c r="J106" s="13"/>
      <c r="K106" s="13"/>
      <c r="L106" s="13"/>
      <c r="M106" s="13"/>
      <c r="N106" s="7">
        <f>sources!N58</f>
        <v>9177</v>
      </c>
      <c r="O106" s="7">
        <f>sources!O58</f>
        <v>9867</v>
      </c>
      <c r="P106" s="7">
        <f>sources!P58</f>
        <v>10629</v>
      </c>
      <c r="Q106" s="7">
        <f>sources!Q58</f>
        <v>10355</v>
      </c>
      <c r="R106" s="7">
        <f>sources!R58</f>
        <v>9870</v>
      </c>
      <c r="S106" s="13"/>
      <c r="T106" s="13"/>
      <c r="U106" s="98"/>
      <c r="V106" s="98"/>
      <c r="W106" s="98"/>
      <c r="X106" s="98"/>
      <c r="Y106" s="98"/>
      <c r="Z106" s="98"/>
      <c r="AA106" s="98"/>
      <c r="AB106" s="98"/>
    </row>
    <row r="107" spans="1:28" s="3" customFormat="1">
      <c r="A107" s="110">
        <v>4</v>
      </c>
      <c r="B107" s="13" t="str">
        <f t="shared" si="69"/>
        <v xml:space="preserve">  Carson</v>
      </c>
      <c r="C107" s="13"/>
      <c r="D107" s="13"/>
      <c r="E107" s="13"/>
      <c r="F107" s="13"/>
      <c r="G107" s="13"/>
      <c r="H107" s="13"/>
      <c r="I107" s="13"/>
      <c r="J107" s="13"/>
      <c r="K107" s="13"/>
      <c r="L107" s="13"/>
      <c r="M107" s="13"/>
      <c r="N107" s="7">
        <f>sources!N59</f>
        <v>9532</v>
      </c>
      <c r="O107" s="7">
        <f>sources!O59</f>
        <v>9761</v>
      </c>
      <c r="P107" s="7">
        <f>sources!P59</f>
        <v>10182</v>
      </c>
      <c r="Q107" s="7">
        <f>sources!Q59</f>
        <v>9954</v>
      </c>
      <c r="R107" s="7">
        <f>sources!R59</f>
        <v>9110</v>
      </c>
      <c r="S107" s="13"/>
      <c r="T107" s="13"/>
      <c r="U107" s="98"/>
      <c r="V107" s="98"/>
      <c r="W107" s="98"/>
      <c r="X107" s="98"/>
      <c r="Y107" s="98"/>
      <c r="Z107" s="98"/>
      <c r="AA107" s="98"/>
      <c r="AB107" s="98"/>
    </row>
    <row r="108" spans="1:28" s="3" customFormat="1">
      <c r="A108" s="110">
        <v>5</v>
      </c>
      <c r="B108" s="13" t="str">
        <f t="shared" si="69"/>
        <v xml:space="preserve">  Castaic</v>
      </c>
      <c r="C108" s="13"/>
      <c r="D108" s="13"/>
      <c r="E108" s="13"/>
      <c r="F108" s="13"/>
      <c r="G108" s="13"/>
      <c r="H108" s="13"/>
      <c r="I108" s="13"/>
      <c r="J108" s="13"/>
      <c r="K108" s="13"/>
      <c r="L108" s="13"/>
      <c r="M108" s="13"/>
      <c r="N108" s="7">
        <f>sources!N60</f>
        <v>2649</v>
      </c>
      <c r="O108" s="7">
        <f>sources!O60</f>
        <v>2692</v>
      </c>
      <c r="P108" s="7">
        <f>sources!P60</f>
        <v>2575</v>
      </c>
      <c r="Q108" s="7">
        <f>sources!Q60</f>
        <v>2488</v>
      </c>
      <c r="R108" s="7">
        <f>sources!R60</f>
        <v>1984</v>
      </c>
      <c r="S108" s="13"/>
      <c r="T108" s="13"/>
      <c r="U108" s="98"/>
      <c r="V108" s="98"/>
      <c r="W108" s="98"/>
      <c r="X108" s="98"/>
      <c r="Y108" s="98"/>
      <c r="Z108" s="98"/>
      <c r="AA108" s="98"/>
      <c r="AB108" s="98"/>
    </row>
    <row r="109" spans="1:28" s="3" customFormat="1">
      <c r="A109" s="110">
        <v>6</v>
      </c>
      <c r="B109" s="13" t="str">
        <f t="shared" si="69"/>
        <v>Animal Care Center</v>
      </c>
      <c r="C109" s="13"/>
      <c r="D109" s="13"/>
      <c r="E109" s="13"/>
      <c r="F109" s="13"/>
      <c r="G109" s="13"/>
      <c r="H109" s="13"/>
      <c r="I109" s="13"/>
      <c r="J109" s="13"/>
      <c r="K109" s="13"/>
      <c r="L109" s="13"/>
      <c r="M109" s="13"/>
      <c r="N109" s="7">
        <f>sources!N61</f>
        <v>44961</v>
      </c>
      <c r="O109" s="7">
        <f>sources!O61</f>
        <v>45531</v>
      </c>
      <c r="P109" s="7">
        <f>sources!P61</f>
        <v>47257</v>
      </c>
      <c r="Q109" s="7">
        <f>sources!Q61</f>
        <v>45574</v>
      </c>
      <c r="R109" s="7">
        <f>sources!R61</f>
        <v>41900</v>
      </c>
      <c r="S109" s="13"/>
      <c r="T109" s="13"/>
      <c r="U109" s="98"/>
      <c r="V109" s="98"/>
      <c r="W109" s="98"/>
      <c r="X109" s="98"/>
      <c r="Y109" s="98"/>
      <c r="Z109" s="98"/>
      <c r="AA109" s="98"/>
      <c r="AB109" s="98"/>
    </row>
    <row r="110" spans="1:28" s="3" customFormat="1">
      <c r="A110" s="110">
        <v>7</v>
      </c>
      <c r="B110" s="13" t="str">
        <f t="shared" si="69"/>
        <v>Downey</v>
      </c>
      <c r="C110" s="13"/>
      <c r="D110" s="13"/>
      <c r="E110" s="13"/>
      <c r="F110" s="13"/>
      <c r="G110" s="13"/>
      <c r="H110" s="13"/>
      <c r="I110" s="13"/>
      <c r="J110" s="13"/>
      <c r="K110" s="13"/>
      <c r="L110" s="13"/>
      <c r="M110" s="13"/>
      <c r="N110" s="7">
        <f>sources!N62</f>
        <v>10007</v>
      </c>
      <c r="O110" s="7">
        <f>sources!O62</f>
        <v>10319</v>
      </c>
      <c r="P110" s="7">
        <f>sources!P62</f>
        <v>10243</v>
      </c>
      <c r="Q110" s="7">
        <f>sources!Q62</f>
        <v>10188</v>
      </c>
      <c r="R110" s="7">
        <f>sources!R62</f>
        <v>9750</v>
      </c>
      <c r="S110" s="13"/>
      <c r="T110" s="13"/>
      <c r="U110" s="98"/>
      <c r="V110" s="98"/>
      <c r="W110" s="98"/>
      <c r="X110" s="98"/>
      <c r="Y110" s="98"/>
      <c r="Z110" s="98"/>
      <c r="AA110" s="98"/>
      <c r="AB110" s="98"/>
    </row>
    <row r="111" spans="1:28" s="3" customFormat="1">
      <c r="A111" s="110">
        <v>8</v>
      </c>
      <c r="B111" s="13" t="str">
        <f t="shared" si="69"/>
        <v>Lancaster</v>
      </c>
      <c r="C111" s="13"/>
      <c r="D111" s="13"/>
      <c r="E111" s="13"/>
      <c r="F111" s="13"/>
      <c r="G111" s="13"/>
      <c r="H111" s="13"/>
      <c r="I111" s="13"/>
      <c r="J111" s="13"/>
      <c r="K111" s="13"/>
      <c r="L111" s="13"/>
      <c r="M111" s="13"/>
      <c r="N111" s="7">
        <f>sources!N63</f>
        <v>12330</v>
      </c>
      <c r="O111" s="7">
        <f>sources!O63</f>
        <v>11524</v>
      </c>
      <c r="P111" s="7">
        <f>sources!P63</f>
        <v>12255</v>
      </c>
      <c r="Q111" s="7">
        <f>sources!Q63</f>
        <v>11192</v>
      </c>
      <c r="R111" s="7">
        <f>sources!R63</f>
        <v>9972</v>
      </c>
      <c r="S111" s="13"/>
      <c r="T111" s="13"/>
      <c r="U111" s="98"/>
      <c r="V111" s="98"/>
      <c r="W111" s="98"/>
      <c r="X111" s="98"/>
      <c r="Y111" s="98"/>
      <c r="Z111" s="98"/>
      <c r="AA111" s="98"/>
      <c r="AB111" s="98"/>
    </row>
    <row r="112" spans="1:28" s="3" customFormat="1">
      <c r="A112" s="110">
        <v>9</v>
      </c>
      <c r="B112" s="13" t="str">
        <f t="shared" si="69"/>
        <v>Pasadena Humane Society &amp; SPCA</v>
      </c>
      <c r="C112" s="13"/>
      <c r="D112" s="13"/>
      <c r="E112" s="13"/>
      <c r="F112" s="13"/>
      <c r="G112" s="13"/>
      <c r="H112" s="13"/>
      <c r="I112" s="13"/>
      <c r="J112" s="13"/>
      <c r="K112" s="13"/>
      <c r="L112" s="13"/>
      <c r="M112" s="13"/>
      <c r="N112" s="7"/>
      <c r="O112" s="7"/>
      <c r="P112" s="7"/>
      <c r="Q112" s="7"/>
      <c r="R112" s="7">
        <v>4634</v>
      </c>
      <c r="S112" s="13"/>
      <c r="T112" s="13"/>
      <c r="U112" s="98"/>
      <c r="V112" s="98"/>
      <c r="W112" s="98"/>
      <c r="X112" s="98"/>
      <c r="Y112" s="98"/>
      <c r="Z112" s="98"/>
      <c r="AA112" s="98"/>
      <c r="AB112" s="98"/>
    </row>
    <row r="113" spans="1:28" s="3" customFormat="1">
      <c r="A113" s="110">
        <v>10</v>
      </c>
      <c r="B113" s="13">
        <f t="shared" ca="1" si="69"/>
        <v>0</v>
      </c>
      <c r="C113" s="13"/>
      <c r="D113" s="13"/>
      <c r="E113" s="13"/>
      <c r="F113" s="13"/>
      <c r="G113" s="13"/>
      <c r="H113" s="13"/>
      <c r="I113" s="13"/>
      <c r="J113" s="13"/>
      <c r="K113" s="13"/>
      <c r="L113" s="13"/>
      <c r="M113" s="13"/>
      <c r="N113" s="7"/>
      <c r="O113" s="7"/>
      <c r="P113" s="7"/>
      <c r="Q113" s="7"/>
      <c r="R113" s="7">
        <f>sources!R65</f>
        <v>0</v>
      </c>
      <c r="S113" s="13"/>
      <c r="T113" s="13"/>
      <c r="U113" s="98"/>
      <c r="V113" s="98"/>
      <c r="W113" s="98"/>
      <c r="X113" s="98"/>
      <c r="Y113" s="98"/>
      <c r="Z113" s="98"/>
      <c r="AA113" s="98"/>
      <c r="AB113" s="98"/>
    </row>
    <row r="114" spans="1:28" s="3" customFormat="1">
      <c r="A114" s="110">
        <v>11</v>
      </c>
      <c r="B114" s="13">
        <f t="shared" ca="1" si="69"/>
        <v>0</v>
      </c>
      <c r="C114" s="13"/>
      <c r="D114" s="13"/>
      <c r="E114" s="13"/>
      <c r="F114" s="13"/>
      <c r="G114" s="13"/>
      <c r="H114" s="13"/>
      <c r="I114" s="13"/>
      <c r="J114" s="13"/>
      <c r="K114" s="13"/>
      <c r="L114" s="13"/>
      <c r="M114" s="13"/>
      <c r="N114" s="13"/>
      <c r="O114" s="13"/>
      <c r="P114" s="13"/>
      <c r="Q114" s="13"/>
      <c r="R114" s="13">
        <f t="shared" ref="R114:T115" ca="1" si="70">INDIRECT(ADDRESS(33,3,1,,CONCATENATE(R$52,"-",$A114)))</f>
        <v>0</v>
      </c>
      <c r="S114" s="13">
        <f t="shared" ca="1" si="70"/>
        <v>0</v>
      </c>
      <c r="T114" s="13">
        <f t="shared" ca="1" si="70"/>
        <v>0</v>
      </c>
      <c r="U114" s="101"/>
      <c r="V114" s="101"/>
      <c r="W114" s="101"/>
      <c r="X114" s="101"/>
      <c r="Y114" s="101"/>
      <c r="Z114" s="101"/>
      <c r="AA114" s="101"/>
      <c r="AB114" s="101"/>
    </row>
    <row r="115" spans="1:28" s="3" customFormat="1">
      <c r="A115" s="110">
        <v>12</v>
      </c>
      <c r="B115" s="13">
        <f t="shared" si="69"/>
        <v>0</v>
      </c>
      <c r="C115" s="13"/>
      <c r="D115" s="13"/>
      <c r="E115" s="13"/>
      <c r="F115" s="13"/>
      <c r="G115" s="13"/>
      <c r="H115" s="13"/>
      <c r="I115" s="13"/>
      <c r="J115" s="13"/>
      <c r="K115" s="13"/>
      <c r="L115" s="13"/>
      <c r="M115" s="13"/>
      <c r="N115" s="13"/>
      <c r="O115" s="13"/>
      <c r="P115" s="13"/>
      <c r="Q115" s="13"/>
      <c r="R115" s="13">
        <f t="shared" ca="1" si="70"/>
        <v>0</v>
      </c>
      <c r="S115" s="13">
        <f t="shared" ca="1" si="70"/>
        <v>0</v>
      </c>
      <c r="T115" s="13">
        <f t="shared" ca="1" si="70"/>
        <v>0</v>
      </c>
      <c r="U115" s="101"/>
      <c r="V115" s="101"/>
      <c r="W115" s="101"/>
      <c r="X115" s="101"/>
      <c r="Y115" s="101"/>
      <c r="Z115" s="101"/>
      <c r="AA115" s="101"/>
      <c r="AB115" s="101"/>
    </row>
    <row r="116" spans="1:28" s="3" customFormat="1">
      <c r="B116" s="6" t="s">
        <v>96</v>
      </c>
      <c r="C116" s="6"/>
      <c r="D116" s="6"/>
      <c r="E116" s="6"/>
      <c r="F116" s="6"/>
      <c r="G116" s="6"/>
      <c r="H116" s="6"/>
      <c r="I116" s="6"/>
      <c r="J116" s="6"/>
      <c r="K116" s="6"/>
      <c r="L116" s="130">
        <f t="shared" ref="L116:O116" si="71">SUM(L104:L115)</f>
        <v>25059</v>
      </c>
      <c r="M116" s="130">
        <f t="shared" si="71"/>
        <v>25789</v>
      </c>
      <c r="N116" s="130">
        <f t="shared" si="71"/>
        <v>120714</v>
      </c>
      <c r="O116" s="130">
        <f t="shared" si="71"/>
        <v>122932</v>
      </c>
      <c r="P116" s="130">
        <f t="shared" ref="P116" si="72">SUM(P104:P115)</f>
        <v>128135</v>
      </c>
      <c r="Q116" s="130">
        <f t="shared" ref="Q116:T116" si="73">SUM(Q104:Q115)</f>
        <v>126582</v>
      </c>
      <c r="R116" s="130">
        <f t="shared" ca="1" si="73"/>
        <v>123398</v>
      </c>
      <c r="S116" s="130">
        <f t="shared" ca="1" si="73"/>
        <v>0</v>
      </c>
      <c r="T116" s="130">
        <f t="shared" ca="1" si="73"/>
        <v>0</v>
      </c>
      <c r="U116" s="101"/>
      <c r="V116" s="101"/>
      <c r="W116" s="101"/>
      <c r="X116" s="101"/>
      <c r="Y116" s="101"/>
      <c r="Z116" s="101"/>
      <c r="AA116" s="101"/>
      <c r="AB116" s="101"/>
    </row>
    <row r="117" spans="1:28" s="3" customFormat="1">
      <c r="A117" s="6" t="s">
        <v>96</v>
      </c>
      <c r="B117" s="147" t="s">
        <v>80</v>
      </c>
      <c r="D117" s="8"/>
      <c r="E117" s="8"/>
      <c r="F117" s="8"/>
      <c r="G117" s="8"/>
      <c r="H117" s="8"/>
      <c r="I117" s="8"/>
      <c r="J117" s="8"/>
      <c r="K117" s="8"/>
      <c r="L117" s="12"/>
      <c r="M117" s="12"/>
      <c r="N117" s="98">
        <f>SUM(N119:N130)</f>
        <v>47212</v>
      </c>
      <c r="O117" s="98">
        <f t="shared" ref="O117:R117" si="74">SUM(O119:O130)</f>
        <v>47856</v>
      </c>
      <c r="P117" s="98">
        <f t="shared" si="74"/>
        <v>45406</v>
      </c>
      <c r="Q117" s="98">
        <f t="shared" si="74"/>
        <v>44461</v>
      </c>
      <c r="R117" s="98">
        <f t="shared" ca="1" si="74"/>
        <v>36935</v>
      </c>
      <c r="S117" s="12"/>
      <c r="T117" s="12"/>
      <c r="U117" s="99"/>
      <c r="V117" s="99"/>
      <c r="W117" s="99"/>
      <c r="X117" s="99"/>
      <c r="Y117" s="99"/>
      <c r="Z117" s="99"/>
      <c r="AA117" s="105"/>
      <c r="AB117" s="105"/>
    </row>
    <row r="118" spans="1:28" s="3" customFormat="1">
      <c r="A118" s="109" t="s">
        <v>101</v>
      </c>
      <c r="B118" s="13" t="str">
        <f>B103</f>
        <v>LRCA for County</v>
      </c>
      <c r="C118" s="7">
        <f>sources!BC4</f>
        <v>60575</v>
      </c>
      <c r="D118" s="7">
        <f>sources!BD4</f>
        <v>67908</v>
      </c>
      <c r="E118" s="7">
        <f>sources!BE4</f>
        <v>73594</v>
      </c>
      <c r="F118" s="7">
        <f>sources!BF4</f>
        <v>79280</v>
      </c>
      <c r="G118" s="7">
        <f>sources!BG4</f>
        <v>66220</v>
      </c>
      <c r="H118" s="7">
        <f>sources!BH4</f>
        <v>46038</v>
      </c>
      <c r="I118" s="7">
        <f>sources!BI4</f>
        <v>44957</v>
      </c>
      <c r="J118" s="7">
        <f>sources!BJ4</f>
        <v>37078</v>
      </c>
      <c r="K118" s="7">
        <f>sources!BK4</f>
        <v>32723</v>
      </c>
      <c r="L118" s="7">
        <f>sources!BL4</f>
        <v>30250</v>
      </c>
      <c r="M118" s="7">
        <f>sources!BM4</f>
        <v>31925.5</v>
      </c>
      <c r="N118" s="7">
        <f>sources!BN4</f>
        <v>33601</v>
      </c>
      <c r="O118" s="7">
        <f>sources!BO4</f>
        <v>45873</v>
      </c>
      <c r="P118" s="7">
        <f>sources!BP4</f>
        <v>37914</v>
      </c>
      <c r="Q118" s="7">
        <f>sources!BQ4</f>
        <v>40357</v>
      </c>
      <c r="R118" s="7">
        <f>sources!BR4</f>
        <v>33679</v>
      </c>
      <c r="S118" s="13"/>
      <c r="T118" s="13"/>
      <c r="U118" s="99"/>
      <c r="V118" s="99"/>
      <c r="W118" s="99"/>
      <c r="X118" s="99"/>
      <c r="Y118" s="99"/>
      <c r="Z118" s="99"/>
      <c r="AA118" s="99"/>
      <c r="AB118" s="100"/>
    </row>
    <row r="119" spans="1:28" s="3" customFormat="1">
      <c r="A119" s="109">
        <v>1</v>
      </c>
      <c r="B119" s="13" t="str">
        <f t="shared" ref="B119:B130" si="75">B104</f>
        <v>Los Angeles City</v>
      </c>
      <c r="C119" s="13"/>
      <c r="D119" s="13"/>
      <c r="E119" s="13"/>
      <c r="F119" s="13"/>
      <c r="G119" s="13"/>
      <c r="H119" s="13">
        <f>sources!D20</f>
        <v>17345</v>
      </c>
      <c r="I119" s="13">
        <f>sources!E20</f>
        <v>12834</v>
      </c>
      <c r="J119" s="13">
        <f>sources!F20</f>
        <v>9988</v>
      </c>
      <c r="K119" s="13">
        <f>sources!G20</f>
        <v>8137</v>
      </c>
      <c r="L119" s="13">
        <f>sources!H20</f>
        <v>6927</v>
      </c>
      <c r="M119" s="13">
        <f>sources!I20</f>
        <v>6038</v>
      </c>
      <c r="N119" s="13">
        <f>sources!J20</f>
        <v>7514</v>
      </c>
      <c r="O119" s="13">
        <f>sources!K20</f>
        <v>7624</v>
      </c>
      <c r="P119" s="13">
        <f>sources!L20</f>
        <v>8209</v>
      </c>
      <c r="Q119" s="13">
        <f>sources!M20</f>
        <v>9451</v>
      </c>
      <c r="R119" s="13">
        <f>sources!N20</f>
        <v>7463</v>
      </c>
      <c r="S119" s="13"/>
      <c r="T119" s="13"/>
      <c r="U119" s="98"/>
      <c r="V119" s="98"/>
      <c r="W119" s="98"/>
      <c r="X119" s="98"/>
      <c r="Y119" s="98"/>
      <c r="Z119" s="98"/>
      <c r="AA119" s="98"/>
      <c r="AB119" s="98"/>
    </row>
    <row r="120" spans="1:28" s="3" customFormat="1">
      <c r="A120" s="109">
        <v>2</v>
      </c>
      <c r="B120" s="13" t="str">
        <f t="shared" si="75"/>
        <v xml:space="preserve">  Agoura</v>
      </c>
      <c r="C120" s="13"/>
      <c r="D120" s="13"/>
      <c r="E120" s="13"/>
      <c r="F120" s="13"/>
      <c r="G120" s="13"/>
      <c r="H120" s="13"/>
      <c r="I120" s="13"/>
      <c r="J120" s="13"/>
      <c r="K120" s="13"/>
      <c r="L120" s="13"/>
      <c r="M120" s="13"/>
      <c r="N120" s="7">
        <f>sources!N50</f>
        <v>158</v>
      </c>
      <c r="O120" s="7">
        <f>sources!O50</f>
        <v>111</v>
      </c>
      <c r="P120" s="7">
        <f>sources!P50</f>
        <v>136</v>
      </c>
      <c r="Q120" s="7">
        <f>sources!Q50</f>
        <v>132</v>
      </c>
      <c r="R120" s="7">
        <f>sources!R50</f>
        <v>82</v>
      </c>
      <c r="S120" s="13"/>
      <c r="T120" s="13"/>
      <c r="U120" s="98"/>
      <c r="V120" s="98"/>
      <c r="W120" s="98"/>
      <c r="X120" s="98"/>
      <c r="Y120" s="98"/>
      <c r="Z120" s="98"/>
      <c r="AA120" s="98"/>
      <c r="AB120" s="98"/>
    </row>
    <row r="121" spans="1:28" s="3" customFormat="1">
      <c r="A121" s="109">
        <v>3</v>
      </c>
      <c r="B121" s="13" t="str">
        <f t="shared" si="75"/>
        <v xml:space="preserve">  Baldwin Park</v>
      </c>
      <c r="C121" s="13"/>
      <c r="D121" s="13"/>
      <c r="E121" s="13"/>
      <c r="F121" s="13"/>
      <c r="G121" s="13"/>
      <c r="H121" s="13"/>
      <c r="I121" s="13"/>
      <c r="J121" s="13"/>
      <c r="K121" s="13"/>
      <c r="L121" s="13"/>
      <c r="M121" s="13"/>
      <c r="N121" s="7">
        <f>sources!N51</f>
        <v>3357</v>
      </c>
      <c r="O121" s="7">
        <f>sources!O51</f>
        <v>3516</v>
      </c>
      <c r="P121" s="7">
        <f>sources!P51</f>
        <v>1036</v>
      </c>
      <c r="Q121" s="7">
        <f>sources!Q51</f>
        <v>3421</v>
      </c>
      <c r="R121" s="7">
        <f>sources!R51</f>
        <v>2942</v>
      </c>
      <c r="S121" s="13"/>
      <c r="T121" s="13"/>
      <c r="U121" s="98"/>
      <c r="V121" s="98"/>
      <c r="W121" s="98"/>
      <c r="X121" s="98"/>
      <c r="Y121" s="98"/>
      <c r="Z121" s="98"/>
      <c r="AA121" s="98"/>
      <c r="AB121" s="98"/>
    </row>
    <row r="122" spans="1:28" s="3" customFormat="1">
      <c r="A122" s="110">
        <v>4</v>
      </c>
      <c r="B122" s="13" t="str">
        <f t="shared" si="75"/>
        <v xml:space="preserve">  Carson</v>
      </c>
      <c r="C122" s="13"/>
      <c r="D122" s="13"/>
      <c r="E122" s="13"/>
      <c r="F122" s="13"/>
      <c r="G122" s="13"/>
      <c r="H122" s="13"/>
      <c r="I122" s="13"/>
      <c r="J122" s="13"/>
      <c r="K122" s="13"/>
      <c r="L122" s="13"/>
      <c r="M122" s="13"/>
      <c r="N122" s="7">
        <f>sources!N52</f>
        <v>4350</v>
      </c>
      <c r="O122" s="7">
        <f>sources!O52</f>
        <v>4734</v>
      </c>
      <c r="P122" s="7">
        <f>sources!P52</f>
        <v>4664</v>
      </c>
      <c r="Q122" s="7">
        <f>sources!Q52</f>
        <v>4270</v>
      </c>
      <c r="R122" s="7">
        <f>sources!R52</f>
        <v>3607</v>
      </c>
      <c r="S122" s="13"/>
      <c r="T122" s="13"/>
      <c r="U122" s="98"/>
      <c r="V122" s="98"/>
      <c r="W122" s="98"/>
      <c r="X122" s="98"/>
      <c r="Y122" s="98"/>
      <c r="Z122" s="98"/>
      <c r="AA122" s="98"/>
      <c r="AB122" s="98"/>
    </row>
    <row r="123" spans="1:28" s="3" customFormat="1">
      <c r="A123" s="110">
        <v>5</v>
      </c>
      <c r="B123" s="13" t="str">
        <f t="shared" si="75"/>
        <v xml:space="preserve">  Castaic</v>
      </c>
      <c r="C123" s="13"/>
      <c r="D123" s="13"/>
      <c r="E123" s="13"/>
      <c r="F123" s="13"/>
      <c r="G123" s="13"/>
      <c r="H123" s="13"/>
      <c r="I123" s="13"/>
      <c r="J123" s="13"/>
      <c r="K123" s="13"/>
      <c r="L123" s="13"/>
      <c r="M123" s="13"/>
      <c r="N123" s="7">
        <f>sources!N53</f>
        <v>745</v>
      </c>
      <c r="O123" s="7">
        <f>sources!O53</f>
        <v>828</v>
      </c>
      <c r="P123" s="7">
        <f>sources!P53</f>
        <v>571</v>
      </c>
      <c r="Q123" s="7">
        <f>sources!Q53</f>
        <v>543</v>
      </c>
      <c r="R123" s="7">
        <f>sources!R53</f>
        <v>467</v>
      </c>
      <c r="S123" s="13"/>
      <c r="T123" s="13"/>
      <c r="U123" s="98"/>
      <c r="V123" s="98"/>
      <c r="W123" s="98"/>
      <c r="X123" s="98"/>
      <c r="Y123" s="98"/>
      <c r="Z123" s="98"/>
      <c r="AA123" s="98"/>
      <c r="AB123" s="98"/>
    </row>
    <row r="124" spans="1:28" s="3" customFormat="1">
      <c r="A124" s="110">
        <v>6</v>
      </c>
      <c r="B124" s="13" t="str">
        <f t="shared" si="75"/>
        <v>Animal Care Center</v>
      </c>
      <c r="C124" s="13"/>
      <c r="D124" s="13"/>
      <c r="E124" s="13"/>
      <c r="F124" s="13"/>
      <c r="G124" s="13"/>
      <c r="H124" s="13"/>
      <c r="I124" s="13"/>
      <c r="J124" s="13"/>
      <c r="K124" s="13"/>
      <c r="L124" s="13"/>
      <c r="M124" s="13"/>
      <c r="N124" s="7">
        <f>sources!N54</f>
        <v>19849</v>
      </c>
      <c r="O124" s="7">
        <f>sources!O54</f>
        <v>20116</v>
      </c>
      <c r="P124" s="7">
        <f>sources!P54</f>
        <v>19971</v>
      </c>
      <c r="Q124" s="7">
        <f>sources!Q54</f>
        <v>17505</v>
      </c>
      <c r="R124" s="7">
        <f>sources!R54</f>
        <v>14398</v>
      </c>
      <c r="S124" s="13"/>
      <c r="T124" s="13"/>
      <c r="U124" s="98"/>
      <c r="V124" s="98"/>
      <c r="W124" s="98"/>
      <c r="X124" s="98"/>
      <c r="Y124" s="98"/>
      <c r="Z124" s="98"/>
      <c r="AA124" s="98"/>
      <c r="AB124" s="98"/>
    </row>
    <row r="125" spans="1:28" s="3" customFormat="1">
      <c r="A125" s="110">
        <v>7</v>
      </c>
      <c r="B125" s="13" t="str">
        <f t="shared" si="75"/>
        <v>Downey</v>
      </c>
      <c r="C125" s="13"/>
      <c r="D125" s="13"/>
      <c r="E125" s="13"/>
      <c r="F125" s="13"/>
      <c r="G125" s="13"/>
      <c r="H125" s="13"/>
      <c r="I125" s="13"/>
      <c r="J125" s="13"/>
      <c r="K125" s="13"/>
      <c r="L125" s="13"/>
      <c r="M125" s="13"/>
      <c r="N125" s="7">
        <f>sources!N55</f>
        <v>4557</v>
      </c>
      <c r="O125" s="7">
        <f>sources!O55</f>
        <v>4910</v>
      </c>
      <c r="P125" s="7">
        <f>sources!P55</f>
        <v>4760</v>
      </c>
      <c r="Q125" s="7">
        <f>sources!Q55</f>
        <v>4758</v>
      </c>
      <c r="R125" s="7">
        <f>sources!R55</f>
        <v>4074</v>
      </c>
      <c r="S125" s="13"/>
      <c r="T125" s="13"/>
      <c r="U125" s="98"/>
      <c r="V125" s="98"/>
      <c r="W125" s="98"/>
      <c r="X125" s="98"/>
      <c r="Y125" s="98"/>
      <c r="Z125" s="98"/>
      <c r="AA125" s="98"/>
      <c r="AB125" s="98"/>
    </row>
    <row r="126" spans="1:28" s="3" customFormat="1">
      <c r="A126" s="110">
        <v>8</v>
      </c>
      <c r="B126" s="13" t="str">
        <f t="shared" si="75"/>
        <v>Lancaster</v>
      </c>
      <c r="C126" s="13"/>
      <c r="D126" s="13"/>
      <c r="E126" s="13"/>
      <c r="F126" s="13"/>
      <c r="G126" s="13"/>
      <c r="H126" s="13"/>
      <c r="I126" s="13"/>
      <c r="J126" s="13"/>
      <c r="K126" s="13"/>
      <c r="L126" s="13"/>
      <c r="M126" s="13"/>
      <c r="N126" s="7">
        <f>sources!N56</f>
        <v>6682</v>
      </c>
      <c r="O126" s="7">
        <f>sources!O56</f>
        <v>6017</v>
      </c>
      <c r="P126" s="7">
        <f>sources!P56</f>
        <v>6059</v>
      </c>
      <c r="Q126" s="7">
        <f>sources!Q56</f>
        <v>4381</v>
      </c>
      <c r="R126" s="7">
        <f>sources!R56</f>
        <v>3226</v>
      </c>
      <c r="S126" s="13"/>
      <c r="T126" s="13"/>
      <c r="U126" s="98"/>
      <c r="V126" s="98"/>
      <c r="W126" s="98"/>
      <c r="X126" s="98"/>
      <c r="Y126" s="98"/>
      <c r="Z126" s="98"/>
      <c r="AA126" s="98"/>
      <c r="AB126" s="98"/>
    </row>
    <row r="127" spans="1:28" s="3" customFormat="1">
      <c r="A127" s="110">
        <v>9</v>
      </c>
      <c r="B127" s="13" t="str">
        <f t="shared" si="75"/>
        <v>Pasadena Humane Society &amp; SPCA</v>
      </c>
      <c r="C127" s="13"/>
      <c r="D127" s="13"/>
      <c r="E127" s="13"/>
      <c r="F127" s="13"/>
      <c r="G127" s="13"/>
      <c r="H127" s="13"/>
      <c r="I127" s="13"/>
      <c r="J127" s="13"/>
      <c r="K127" s="13"/>
      <c r="L127" s="13"/>
      <c r="M127" s="13"/>
      <c r="N127" s="13"/>
      <c r="O127" s="13"/>
      <c r="P127" s="13"/>
      <c r="Q127" s="13"/>
      <c r="R127" s="13">
        <v>676</v>
      </c>
      <c r="S127" s="13"/>
      <c r="T127" s="13"/>
      <c r="U127" s="98"/>
      <c r="V127" s="98"/>
      <c r="W127" s="98"/>
      <c r="X127" s="98"/>
      <c r="Y127" s="98"/>
      <c r="Z127" s="98"/>
      <c r="AA127" s="98"/>
      <c r="AB127" s="98"/>
    </row>
    <row r="128" spans="1:28" s="3" customFormat="1">
      <c r="A128" s="110">
        <v>10</v>
      </c>
      <c r="B128" s="13">
        <f t="shared" ca="1" si="75"/>
        <v>0</v>
      </c>
      <c r="C128" s="13"/>
      <c r="D128" s="13"/>
      <c r="E128" s="13"/>
      <c r="F128" s="13"/>
      <c r="G128" s="13"/>
      <c r="H128" s="13"/>
      <c r="I128" s="13"/>
      <c r="J128" s="13"/>
      <c r="K128" s="13"/>
      <c r="L128" s="13"/>
      <c r="M128" s="13"/>
      <c r="N128" s="13"/>
      <c r="O128" s="13"/>
      <c r="P128" s="13"/>
      <c r="Q128" s="13"/>
      <c r="R128" s="13">
        <f t="shared" ref="R128:R130" ca="1" si="76">INDIRECT(ADDRESS(66,3,1,,CONCATENATE(R$52,"-",$A128)))</f>
        <v>0</v>
      </c>
      <c r="S128" s="13"/>
      <c r="T128" s="13"/>
      <c r="U128" s="98"/>
      <c r="V128" s="98"/>
      <c r="W128" s="98"/>
      <c r="X128" s="98"/>
      <c r="Y128" s="98"/>
      <c r="Z128" s="98"/>
      <c r="AA128" s="98"/>
      <c r="AB128" s="98"/>
    </row>
    <row r="129" spans="1:28" s="3" customFormat="1">
      <c r="A129" s="110">
        <v>11</v>
      </c>
      <c r="B129" s="13">
        <f t="shared" ca="1" si="75"/>
        <v>0</v>
      </c>
      <c r="C129" s="13"/>
      <c r="D129" s="13"/>
      <c r="E129" s="13"/>
      <c r="F129" s="13"/>
      <c r="G129" s="13"/>
      <c r="H129" s="13"/>
      <c r="I129" s="13"/>
      <c r="J129" s="13"/>
      <c r="K129" s="13"/>
      <c r="L129" s="13"/>
      <c r="M129" s="13"/>
      <c r="N129" s="13"/>
      <c r="O129" s="13"/>
      <c r="P129" s="13"/>
      <c r="Q129" s="13"/>
      <c r="R129" s="13">
        <f t="shared" ca="1" si="76"/>
        <v>0</v>
      </c>
      <c r="S129" s="13"/>
      <c r="T129" s="13"/>
      <c r="U129" s="101"/>
      <c r="V129" s="101"/>
      <c r="W129" s="101"/>
      <c r="X129" s="101"/>
      <c r="Y129" s="101"/>
      <c r="Z129" s="101"/>
      <c r="AA129" s="101"/>
      <c r="AB129" s="101"/>
    </row>
    <row r="130" spans="1:28" s="3" customFormat="1">
      <c r="A130" s="110">
        <v>12</v>
      </c>
      <c r="B130" s="13">
        <f t="shared" si="75"/>
        <v>0</v>
      </c>
      <c r="C130" s="13"/>
      <c r="D130" s="13"/>
      <c r="E130" s="13"/>
      <c r="F130" s="13"/>
      <c r="G130" s="13"/>
      <c r="H130" s="13"/>
      <c r="I130" s="13"/>
      <c r="J130" s="13"/>
      <c r="K130" s="13"/>
      <c r="L130" s="13"/>
      <c r="M130" s="13"/>
      <c r="N130" s="13"/>
      <c r="O130" s="13"/>
      <c r="P130" s="13"/>
      <c r="Q130" s="13"/>
      <c r="R130" s="13">
        <f t="shared" ca="1" si="76"/>
        <v>0</v>
      </c>
      <c r="S130" s="13"/>
      <c r="T130" s="13"/>
      <c r="U130" s="98"/>
      <c r="V130" s="98"/>
      <c r="W130" s="98"/>
      <c r="X130" s="98"/>
      <c r="Y130" s="98"/>
      <c r="Z130" s="98"/>
      <c r="AA130" s="98"/>
      <c r="AB130" s="98"/>
    </row>
    <row r="131" spans="1:28" s="3" customFormat="1">
      <c r="B131" s="6" t="s">
        <v>96</v>
      </c>
      <c r="C131" s="6"/>
      <c r="D131" s="6"/>
      <c r="E131" s="6"/>
      <c r="F131" s="6"/>
      <c r="G131" s="6"/>
      <c r="H131" s="6"/>
      <c r="I131" s="6"/>
      <c r="J131" s="6"/>
      <c r="K131" s="6"/>
      <c r="L131" s="98">
        <f t="shared" ref="L131:O131" si="77">SUM(L119:L130)</f>
        <v>6927</v>
      </c>
      <c r="M131" s="98">
        <f t="shared" si="77"/>
        <v>6038</v>
      </c>
      <c r="N131" s="98">
        <f t="shared" si="77"/>
        <v>47212</v>
      </c>
      <c r="O131" s="98">
        <f t="shared" si="77"/>
        <v>47856</v>
      </c>
      <c r="P131" s="98">
        <f t="shared" ref="P131" si="78">SUM(P119:P130)</f>
        <v>45406</v>
      </c>
      <c r="Q131" s="98">
        <f t="shared" ref="Q131:R131" si="79">SUM(Q119:Q130)</f>
        <v>44461</v>
      </c>
      <c r="R131" s="98">
        <f t="shared" ca="1" si="79"/>
        <v>36935</v>
      </c>
      <c r="S131" s="98"/>
      <c r="T131" s="98"/>
      <c r="U131" s="101"/>
      <c r="V131" s="101"/>
      <c r="W131" s="101"/>
      <c r="X131" s="101"/>
      <c r="Y131" s="101"/>
      <c r="Z131" s="101"/>
      <c r="AA131" s="101"/>
      <c r="AB131" s="101"/>
    </row>
    <row r="132" spans="1:28" s="3" customFormat="1">
      <c r="B132" s="12" t="s">
        <v>98</v>
      </c>
      <c r="C132" s="12"/>
      <c r="D132" s="12"/>
      <c r="E132" s="12"/>
      <c r="F132" s="12"/>
      <c r="G132" s="12"/>
      <c r="H132" s="12"/>
      <c r="I132" s="12"/>
      <c r="J132" s="12"/>
      <c r="K132" s="12"/>
      <c r="L132" s="97"/>
      <c r="M132" s="97"/>
      <c r="N132" s="97"/>
      <c r="O132" s="97"/>
      <c r="P132" s="97"/>
      <c r="Q132" s="97"/>
      <c r="R132" s="97"/>
      <c r="S132" s="97"/>
      <c r="T132" s="97"/>
      <c r="U132" s="97"/>
      <c r="V132" s="97"/>
      <c r="W132" s="97"/>
      <c r="X132" s="97"/>
      <c r="Y132" s="97"/>
      <c r="Z132" s="97"/>
      <c r="AA132" s="97"/>
    </row>
    <row r="133" spans="1:28" s="3" customFormat="1">
      <c r="A133" s="109" t="s">
        <v>101</v>
      </c>
      <c r="B133" s="13" t="str">
        <f>B118</f>
        <v>LRCA for County</v>
      </c>
      <c r="C133" s="13"/>
      <c r="D133" s="13"/>
      <c r="E133" s="13"/>
      <c r="F133" s="13"/>
      <c r="G133" s="13"/>
      <c r="H133" s="13"/>
      <c r="I133" s="13"/>
      <c r="J133" s="13"/>
      <c r="K133" s="13"/>
      <c r="L133" s="13">
        <f t="shared" ref="L133:T133" ca="1" si="80">INDIRECT(ADDRESS(75,3,1,,CONCATENATE(L$52,"-",$A133)))</f>
        <v>0</v>
      </c>
      <c r="M133" s="13">
        <f t="shared" ca="1" si="80"/>
        <v>0</v>
      </c>
      <c r="N133" s="13">
        <f t="shared" ca="1" si="80"/>
        <v>0</v>
      </c>
      <c r="O133" s="13">
        <f t="shared" ca="1" si="80"/>
        <v>0</v>
      </c>
      <c r="P133" s="13">
        <f t="shared" ca="1" si="80"/>
        <v>0</v>
      </c>
      <c r="Q133" s="13">
        <f t="shared" ca="1" si="80"/>
        <v>0</v>
      </c>
      <c r="R133" s="13">
        <f t="shared" ca="1" si="80"/>
        <v>0</v>
      </c>
      <c r="S133" s="13">
        <f t="shared" ca="1" si="80"/>
        <v>0</v>
      </c>
      <c r="T133" s="13">
        <f t="shared" ca="1" si="80"/>
        <v>0</v>
      </c>
      <c r="U133" s="99"/>
      <c r="V133" s="99"/>
      <c r="W133" s="99"/>
      <c r="X133" s="99"/>
      <c r="Y133" s="99"/>
      <c r="Z133" s="99"/>
      <c r="AA133" s="99"/>
      <c r="AB133" s="100"/>
    </row>
    <row r="134" spans="1:28" s="3" customFormat="1">
      <c r="A134" s="109">
        <v>1</v>
      </c>
      <c r="B134" s="13" t="str">
        <f t="shared" ref="B134:B145" si="81">B119</f>
        <v>Los Angeles City</v>
      </c>
      <c r="C134" s="13"/>
      <c r="D134" s="13"/>
      <c r="E134" s="13"/>
      <c r="F134" s="13"/>
      <c r="G134" s="13"/>
      <c r="H134" s="13"/>
      <c r="I134" s="13"/>
      <c r="J134" s="13"/>
      <c r="K134" s="13"/>
      <c r="L134" s="13">
        <f t="shared" ref="L134:T145" ca="1" si="82">INDIRECT(ADDRESS(75,3,1,,CONCATENATE(L$52,"-",$A134)))</f>
        <v>0</v>
      </c>
      <c r="M134" s="13">
        <f t="shared" ca="1" si="82"/>
        <v>0</v>
      </c>
      <c r="N134" s="13">
        <f t="shared" ca="1" si="82"/>
        <v>0</v>
      </c>
      <c r="O134" s="13">
        <f t="shared" ca="1" si="82"/>
        <v>0</v>
      </c>
      <c r="P134" s="13">
        <f t="shared" ca="1" si="82"/>
        <v>0</v>
      </c>
      <c r="Q134" s="13">
        <f t="shared" ca="1" si="82"/>
        <v>0</v>
      </c>
      <c r="R134" s="13">
        <f t="shared" ca="1" si="82"/>
        <v>0</v>
      </c>
      <c r="S134" s="13">
        <f t="shared" ca="1" si="82"/>
        <v>0</v>
      </c>
      <c r="T134" s="13">
        <f t="shared" ca="1" si="82"/>
        <v>0</v>
      </c>
      <c r="U134" s="98"/>
      <c r="V134" s="98"/>
      <c r="W134" s="98"/>
      <c r="X134" s="98"/>
      <c r="Y134" s="98"/>
      <c r="Z134" s="98"/>
      <c r="AA134" s="98"/>
      <c r="AB134" s="98"/>
    </row>
    <row r="135" spans="1:28" s="3" customFormat="1">
      <c r="A135" s="109">
        <v>2</v>
      </c>
      <c r="B135" s="13" t="str">
        <f t="shared" si="81"/>
        <v xml:space="preserve">  Agoura</v>
      </c>
      <c r="C135" s="13"/>
      <c r="D135" s="13"/>
      <c r="E135" s="13"/>
      <c r="F135" s="13"/>
      <c r="G135" s="13"/>
      <c r="H135" s="13"/>
      <c r="I135" s="13"/>
      <c r="J135" s="13"/>
      <c r="K135" s="13"/>
      <c r="L135" s="13">
        <f t="shared" ca="1" si="82"/>
        <v>0</v>
      </c>
      <c r="M135" s="13">
        <f t="shared" ca="1" si="82"/>
        <v>0</v>
      </c>
      <c r="N135" s="13">
        <f t="shared" ca="1" si="82"/>
        <v>0</v>
      </c>
      <c r="O135" s="13">
        <f t="shared" ca="1" si="82"/>
        <v>0</v>
      </c>
      <c r="P135" s="13">
        <f t="shared" ca="1" si="82"/>
        <v>0</v>
      </c>
      <c r="Q135" s="13">
        <f t="shared" ca="1" si="82"/>
        <v>0</v>
      </c>
      <c r="R135" s="13">
        <f t="shared" ca="1" si="82"/>
        <v>0</v>
      </c>
      <c r="S135" s="13">
        <f t="shared" ca="1" si="82"/>
        <v>0</v>
      </c>
      <c r="T135" s="13">
        <f t="shared" ca="1" si="82"/>
        <v>0</v>
      </c>
      <c r="U135" s="98"/>
      <c r="V135" s="98"/>
      <c r="W135" s="98"/>
      <c r="X135" s="98"/>
      <c r="Y135" s="98"/>
      <c r="Z135" s="98"/>
      <c r="AA135" s="98"/>
      <c r="AB135" s="98"/>
    </row>
    <row r="136" spans="1:28" s="3" customFormat="1">
      <c r="A136" s="109">
        <v>3</v>
      </c>
      <c r="B136" s="13" t="str">
        <f t="shared" si="81"/>
        <v xml:space="preserve">  Baldwin Park</v>
      </c>
      <c r="C136" s="13"/>
      <c r="D136" s="13"/>
      <c r="E136" s="13"/>
      <c r="F136" s="13"/>
      <c r="G136" s="13"/>
      <c r="H136" s="13"/>
      <c r="I136" s="13"/>
      <c r="J136" s="13"/>
      <c r="K136" s="13"/>
      <c r="L136" s="13">
        <f t="shared" ca="1" si="82"/>
        <v>0</v>
      </c>
      <c r="M136" s="13">
        <f t="shared" ca="1" si="82"/>
        <v>0</v>
      </c>
      <c r="N136" s="13">
        <f t="shared" ca="1" si="82"/>
        <v>0</v>
      </c>
      <c r="O136" s="13">
        <f t="shared" ca="1" si="82"/>
        <v>0</v>
      </c>
      <c r="P136" s="13">
        <f t="shared" ca="1" si="82"/>
        <v>0</v>
      </c>
      <c r="Q136" s="13">
        <f t="shared" ca="1" si="82"/>
        <v>0</v>
      </c>
      <c r="R136" s="13">
        <f t="shared" ca="1" si="82"/>
        <v>0</v>
      </c>
      <c r="S136" s="13">
        <f t="shared" ca="1" si="82"/>
        <v>0</v>
      </c>
      <c r="T136" s="13">
        <f t="shared" ca="1" si="82"/>
        <v>0</v>
      </c>
      <c r="U136" s="98"/>
      <c r="V136" s="98"/>
      <c r="W136" s="98"/>
      <c r="X136" s="98"/>
      <c r="Y136" s="98"/>
      <c r="Z136" s="98"/>
      <c r="AA136" s="98"/>
      <c r="AB136" s="98"/>
    </row>
    <row r="137" spans="1:28" s="3" customFormat="1">
      <c r="A137" s="110">
        <v>4</v>
      </c>
      <c r="B137" s="13" t="str">
        <f t="shared" si="81"/>
        <v xml:space="preserve">  Carson</v>
      </c>
      <c r="C137" s="13"/>
      <c r="D137" s="13"/>
      <c r="E137" s="13"/>
      <c r="F137" s="13"/>
      <c r="G137" s="13"/>
      <c r="H137" s="13"/>
      <c r="I137" s="13"/>
      <c r="J137" s="13"/>
      <c r="K137" s="13"/>
      <c r="L137" s="13">
        <f t="shared" ca="1" si="82"/>
        <v>0</v>
      </c>
      <c r="M137" s="13">
        <f t="shared" ca="1" si="82"/>
        <v>0</v>
      </c>
      <c r="N137" s="13">
        <f t="shared" ca="1" si="82"/>
        <v>0</v>
      </c>
      <c r="O137" s="13">
        <f t="shared" ca="1" si="82"/>
        <v>0</v>
      </c>
      <c r="P137" s="13">
        <f t="shared" ca="1" si="82"/>
        <v>0</v>
      </c>
      <c r="Q137" s="13">
        <f t="shared" ca="1" si="82"/>
        <v>0</v>
      </c>
      <c r="R137" s="13">
        <f t="shared" ca="1" si="82"/>
        <v>0</v>
      </c>
      <c r="S137" s="13">
        <f t="shared" ca="1" si="82"/>
        <v>0</v>
      </c>
      <c r="T137" s="13">
        <f t="shared" ca="1" si="82"/>
        <v>0</v>
      </c>
      <c r="U137" s="98"/>
      <c r="V137" s="98"/>
      <c r="W137" s="98"/>
      <c r="X137" s="98"/>
      <c r="Y137" s="98"/>
      <c r="Z137" s="98"/>
      <c r="AA137" s="98"/>
      <c r="AB137" s="98"/>
    </row>
    <row r="138" spans="1:28" s="3" customFormat="1">
      <c r="A138" s="110">
        <v>5</v>
      </c>
      <c r="B138" s="13" t="str">
        <f t="shared" si="81"/>
        <v xml:space="preserve">  Castaic</v>
      </c>
      <c r="C138" s="13"/>
      <c r="D138" s="13"/>
      <c r="E138" s="13"/>
      <c r="F138" s="13"/>
      <c r="G138" s="13"/>
      <c r="H138" s="13"/>
      <c r="I138" s="13"/>
      <c r="J138" s="13"/>
      <c r="K138" s="13"/>
      <c r="L138" s="13">
        <f t="shared" ca="1" si="82"/>
        <v>0</v>
      </c>
      <c r="M138" s="13">
        <f t="shared" ca="1" si="82"/>
        <v>0</v>
      </c>
      <c r="N138" s="13">
        <f t="shared" ca="1" si="82"/>
        <v>0</v>
      </c>
      <c r="O138" s="13">
        <f t="shared" ca="1" si="82"/>
        <v>0</v>
      </c>
      <c r="P138" s="13">
        <f t="shared" ca="1" si="82"/>
        <v>0</v>
      </c>
      <c r="Q138" s="13">
        <f t="shared" ca="1" si="82"/>
        <v>0</v>
      </c>
      <c r="R138" s="13">
        <f t="shared" ca="1" si="82"/>
        <v>0</v>
      </c>
      <c r="S138" s="13">
        <f t="shared" ca="1" si="82"/>
        <v>0</v>
      </c>
      <c r="T138" s="13">
        <f t="shared" ca="1" si="82"/>
        <v>0</v>
      </c>
      <c r="U138" s="98"/>
      <c r="V138" s="98"/>
      <c r="W138" s="98"/>
      <c r="X138" s="98"/>
      <c r="Y138" s="98"/>
      <c r="Z138" s="98"/>
      <c r="AA138" s="98"/>
      <c r="AB138" s="98"/>
    </row>
    <row r="139" spans="1:28" s="3" customFormat="1">
      <c r="A139" s="110">
        <v>6</v>
      </c>
      <c r="B139" s="13" t="str">
        <f t="shared" si="81"/>
        <v>Animal Care Center</v>
      </c>
      <c r="C139" s="13"/>
      <c r="D139" s="13"/>
      <c r="E139" s="13"/>
      <c r="F139" s="13"/>
      <c r="G139" s="13"/>
      <c r="H139" s="13"/>
      <c r="I139" s="13"/>
      <c r="J139" s="13"/>
      <c r="K139" s="13"/>
      <c r="L139" s="13">
        <f t="shared" ca="1" si="82"/>
        <v>0</v>
      </c>
      <c r="M139" s="13">
        <f t="shared" ca="1" si="82"/>
        <v>0</v>
      </c>
      <c r="N139" s="13">
        <f t="shared" ca="1" si="82"/>
        <v>0</v>
      </c>
      <c r="O139" s="13">
        <f t="shared" ca="1" si="82"/>
        <v>0</v>
      </c>
      <c r="P139" s="13">
        <f t="shared" ca="1" si="82"/>
        <v>0</v>
      </c>
      <c r="Q139" s="13">
        <f t="shared" ca="1" si="82"/>
        <v>0</v>
      </c>
      <c r="R139" s="13">
        <f t="shared" ca="1" si="82"/>
        <v>0</v>
      </c>
      <c r="S139" s="13">
        <f t="shared" ca="1" si="82"/>
        <v>0</v>
      </c>
      <c r="T139" s="13">
        <f t="shared" ca="1" si="82"/>
        <v>0</v>
      </c>
      <c r="U139" s="98"/>
      <c r="V139" s="98"/>
      <c r="W139" s="98"/>
      <c r="X139" s="98"/>
      <c r="Y139" s="98"/>
      <c r="Z139" s="98"/>
      <c r="AA139" s="98"/>
      <c r="AB139" s="98"/>
    </row>
    <row r="140" spans="1:28" s="3" customFormat="1">
      <c r="A140" s="110">
        <v>7</v>
      </c>
      <c r="B140" s="13" t="str">
        <f t="shared" si="81"/>
        <v>Downey</v>
      </c>
      <c r="C140" s="13"/>
      <c r="D140" s="13"/>
      <c r="E140" s="13"/>
      <c r="F140" s="13"/>
      <c r="G140" s="13"/>
      <c r="H140" s="13"/>
      <c r="I140" s="13"/>
      <c r="J140" s="13"/>
      <c r="K140" s="13"/>
      <c r="L140" s="13">
        <f t="shared" ca="1" si="82"/>
        <v>0</v>
      </c>
      <c r="M140" s="13">
        <f t="shared" ca="1" si="82"/>
        <v>0</v>
      </c>
      <c r="N140" s="13">
        <f t="shared" ca="1" si="82"/>
        <v>0</v>
      </c>
      <c r="O140" s="13">
        <f t="shared" ca="1" si="82"/>
        <v>0</v>
      </c>
      <c r="P140" s="13">
        <f t="shared" ca="1" si="82"/>
        <v>0</v>
      </c>
      <c r="Q140" s="13">
        <f t="shared" ca="1" si="82"/>
        <v>0</v>
      </c>
      <c r="R140" s="13">
        <f t="shared" ca="1" si="82"/>
        <v>0</v>
      </c>
      <c r="S140" s="13">
        <f t="shared" ca="1" si="82"/>
        <v>0</v>
      </c>
      <c r="T140" s="13">
        <f t="shared" ca="1" si="82"/>
        <v>0</v>
      </c>
      <c r="U140" s="98"/>
      <c r="V140" s="98"/>
      <c r="W140" s="98"/>
      <c r="X140" s="98"/>
      <c r="Y140" s="98"/>
      <c r="Z140" s="98"/>
      <c r="AA140" s="98"/>
      <c r="AB140" s="98"/>
    </row>
    <row r="141" spans="1:28" s="3" customFormat="1">
      <c r="A141" s="110">
        <v>8</v>
      </c>
      <c r="B141" s="13" t="str">
        <f t="shared" si="81"/>
        <v>Lancaster</v>
      </c>
      <c r="C141" s="13"/>
      <c r="D141" s="13"/>
      <c r="E141" s="13"/>
      <c r="F141" s="13"/>
      <c r="G141" s="13"/>
      <c r="H141" s="13"/>
      <c r="I141" s="13"/>
      <c r="J141" s="13"/>
      <c r="K141" s="13"/>
      <c r="L141" s="13">
        <f t="shared" ca="1" si="82"/>
        <v>0</v>
      </c>
      <c r="M141" s="13">
        <f t="shared" ca="1" si="82"/>
        <v>0</v>
      </c>
      <c r="N141" s="13">
        <f t="shared" ca="1" si="82"/>
        <v>0</v>
      </c>
      <c r="O141" s="13">
        <f t="shared" ca="1" si="82"/>
        <v>0</v>
      </c>
      <c r="P141" s="13">
        <f t="shared" ca="1" si="82"/>
        <v>0</v>
      </c>
      <c r="Q141" s="13">
        <f t="shared" ca="1" si="82"/>
        <v>0</v>
      </c>
      <c r="R141" s="13">
        <f t="shared" ca="1" si="82"/>
        <v>0</v>
      </c>
      <c r="S141" s="13">
        <f t="shared" ca="1" si="82"/>
        <v>0</v>
      </c>
      <c r="T141" s="13">
        <f t="shared" ca="1" si="82"/>
        <v>0</v>
      </c>
      <c r="U141" s="98"/>
      <c r="V141" s="98"/>
      <c r="W141" s="98"/>
      <c r="X141" s="98"/>
      <c r="Y141" s="98"/>
      <c r="Z141" s="98"/>
      <c r="AA141" s="98"/>
      <c r="AB141" s="98"/>
    </row>
    <row r="142" spans="1:28" s="3" customFormat="1">
      <c r="A142" s="110">
        <v>9</v>
      </c>
      <c r="B142" s="13" t="str">
        <f t="shared" si="81"/>
        <v>Pasadena Humane Society &amp; SPCA</v>
      </c>
      <c r="C142" s="13"/>
      <c r="D142" s="13"/>
      <c r="E142" s="13"/>
      <c r="F142" s="13"/>
      <c r="G142" s="13"/>
      <c r="H142" s="13"/>
      <c r="I142" s="13"/>
      <c r="J142" s="13"/>
      <c r="K142" s="13"/>
      <c r="L142" s="13">
        <f t="shared" ca="1" si="82"/>
        <v>0</v>
      </c>
      <c r="M142" s="13">
        <f t="shared" ca="1" si="82"/>
        <v>0</v>
      </c>
      <c r="N142" s="13">
        <f t="shared" ca="1" si="82"/>
        <v>0</v>
      </c>
      <c r="O142" s="13">
        <f t="shared" ca="1" si="82"/>
        <v>0</v>
      </c>
      <c r="P142" s="13">
        <f t="shared" ca="1" si="82"/>
        <v>0</v>
      </c>
      <c r="Q142" s="13">
        <f t="shared" ca="1" si="82"/>
        <v>0</v>
      </c>
      <c r="R142" s="13">
        <f>sn!H6</f>
        <v>2464</v>
      </c>
      <c r="S142" s="13">
        <f t="shared" ca="1" si="82"/>
        <v>0</v>
      </c>
      <c r="T142" s="13">
        <f t="shared" ca="1" si="82"/>
        <v>0</v>
      </c>
      <c r="U142" s="98"/>
      <c r="V142" s="98"/>
      <c r="W142" s="98"/>
      <c r="X142" s="98"/>
      <c r="Y142" s="98"/>
      <c r="Z142" s="98"/>
      <c r="AA142" s="98"/>
      <c r="AB142" s="98"/>
    </row>
    <row r="143" spans="1:28" s="3" customFormat="1">
      <c r="A143" s="110">
        <v>10</v>
      </c>
      <c r="B143" s="13">
        <f t="shared" ca="1" si="81"/>
        <v>0</v>
      </c>
      <c r="C143" s="13"/>
      <c r="D143" s="13"/>
      <c r="E143" s="13"/>
      <c r="F143" s="13"/>
      <c r="G143" s="13"/>
      <c r="H143" s="13"/>
      <c r="I143" s="13"/>
      <c r="J143" s="13"/>
      <c r="K143" s="13"/>
      <c r="L143" s="13">
        <f t="shared" ca="1" si="82"/>
        <v>0</v>
      </c>
      <c r="M143" s="13">
        <f t="shared" ca="1" si="82"/>
        <v>0</v>
      </c>
      <c r="N143" s="13">
        <f t="shared" ca="1" si="82"/>
        <v>0</v>
      </c>
      <c r="O143" s="13">
        <f t="shared" ca="1" si="82"/>
        <v>0</v>
      </c>
      <c r="P143" s="13">
        <f t="shared" ca="1" si="82"/>
        <v>0</v>
      </c>
      <c r="Q143" s="13">
        <f t="shared" ca="1" si="82"/>
        <v>0</v>
      </c>
      <c r="R143" s="13">
        <f t="shared" ca="1" si="82"/>
        <v>0</v>
      </c>
      <c r="S143" s="13">
        <f t="shared" ca="1" si="82"/>
        <v>0</v>
      </c>
      <c r="T143" s="13">
        <f t="shared" ca="1" si="82"/>
        <v>0</v>
      </c>
      <c r="U143" s="98"/>
      <c r="V143" s="98"/>
      <c r="W143" s="98"/>
      <c r="X143" s="98"/>
      <c r="Y143" s="98"/>
      <c r="Z143" s="98"/>
      <c r="AA143" s="98"/>
      <c r="AB143" s="98"/>
    </row>
    <row r="144" spans="1:28" s="3" customFormat="1">
      <c r="A144" s="110">
        <v>11</v>
      </c>
      <c r="B144" s="13">
        <f t="shared" ca="1" si="81"/>
        <v>0</v>
      </c>
      <c r="C144" s="13"/>
      <c r="D144" s="13"/>
      <c r="E144" s="13"/>
      <c r="F144" s="13"/>
      <c r="G144" s="13"/>
      <c r="H144" s="13"/>
      <c r="I144" s="13"/>
      <c r="J144" s="13"/>
      <c r="K144" s="13"/>
      <c r="L144" s="13">
        <f t="shared" ca="1" si="82"/>
        <v>0</v>
      </c>
      <c r="M144" s="13">
        <f t="shared" ca="1" si="82"/>
        <v>0</v>
      </c>
      <c r="N144" s="13">
        <f t="shared" ca="1" si="82"/>
        <v>0</v>
      </c>
      <c r="O144" s="13">
        <f t="shared" ca="1" si="82"/>
        <v>0</v>
      </c>
      <c r="P144" s="13">
        <f t="shared" ca="1" si="82"/>
        <v>0</v>
      </c>
      <c r="Q144" s="13">
        <f t="shared" ca="1" si="82"/>
        <v>0</v>
      </c>
      <c r="R144" s="13">
        <f t="shared" ca="1" si="82"/>
        <v>0</v>
      </c>
      <c r="S144" s="13">
        <f t="shared" ca="1" si="82"/>
        <v>0</v>
      </c>
      <c r="T144" s="13">
        <f t="shared" ca="1" si="82"/>
        <v>0</v>
      </c>
      <c r="U144" s="101"/>
      <c r="V144" s="101"/>
      <c r="W144" s="101"/>
      <c r="X144" s="101"/>
      <c r="Y144" s="101"/>
      <c r="Z144" s="101"/>
      <c r="AA144" s="101"/>
      <c r="AB144" s="101"/>
    </row>
    <row r="145" spans="1:28" s="3" customFormat="1">
      <c r="A145" s="110">
        <v>12</v>
      </c>
      <c r="B145" s="13">
        <f t="shared" si="81"/>
        <v>0</v>
      </c>
      <c r="C145" s="13"/>
      <c r="D145" s="13"/>
      <c r="E145" s="13"/>
      <c r="F145" s="13"/>
      <c r="G145" s="13"/>
      <c r="H145" s="13"/>
      <c r="I145" s="13"/>
      <c r="J145" s="13"/>
      <c r="K145" s="13"/>
      <c r="L145" s="13">
        <f t="shared" ca="1" si="82"/>
        <v>0</v>
      </c>
      <c r="M145" s="13">
        <f t="shared" ca="1" si="82"/>
        <v>0</v>
      </c>
      <c r="N145" s="13">
        <f t="shared" ca="1" si="82"/>
        <v>0</v>
      </c>
      <c r="O145" s="13">
        <f t="shared" ca="1" si="82"/>
        <v>0</v>
      </c>
      <c r="P145" s="13">
        <f t="shared" ca="1" si="82"/>
        <v>0</v>
      </c>
      <c r="Q145" s="13">
        <f t="shared" ca="1" si="82"/>
        <v>0</v>
      </c>
      <c r="R145" s="13">
        <f t="shared" ca="1" si="82"/>
        <v>0</v>
      </c>
      <c r="S145" s="13">
        <f t="shared" ca="1" si="82"/>
        <v>0</v>
      </c>
      <c r="T145" s="13">
        <f t="shared" ca="1" si="82"/>
        <v>0</v>
      </c>
      <c r="U145" s="98"/>
      <c r="V145" s="98"/>
      <c r="W145" s="98"/>
      <c r="X145" s="98"/>
      <c r="Y145" s="98"/>
      <c r="Z145" s="98"/>
      <c r="AA145" s="98"/>
      <c r="AB145" s="98"/>
    </row>
    <row r="146" spans="1:28" s="3" customFormat="1">
      <c r="B146" s="6" t="s">
        <v>96</v>
      </c>
      <c r="C146" s="6"/>
      <c r="D146" s="6"/>
      <c r="E146" s="6"/>
      <c r="F146" s="6"/>
      <c r="G146" s="6"/>
      <c r="H146" s="6"/>
      <c r="I146" s="6"/>
      <c r="J146" s="6"/>
      <c r="K146" s="6"/>
      <c r="L146" s="98">
        <f ca="1">SUM(L134:L145)</f>
        <v>0</v>
      </c>
      <c r="M146" s="98">
        <f t="shared" ref="M146:P146" ca="1" si="83">SUM(M134:M145)</f>
        <v>0</v>
      </c>
      <c r="N146" s="98">
        <f t="shared" ca="1" si="83"/>
        <v>0</v>
      </c>
      <c r="O146" s="98">
        <f t="shared" ca="1" si="83"/>
        <v>0</v>
      </c>
      <c r="P146" s="98">
        <f t="shared" ca="1" si="83"/>
        <v>0</v>
      </c>
      <c r="Q146" s="98">
        <f t="shared" ref="Q146:T146" ca="1" si="84">SUM(Q134:Q145)</f>
        <v>0</v>
      </c>
      <c r="R146" s="98">
        <f t="shared" ca="1" si="84"/>
        <v>2464</v>
      </c>
      <c r="S146" s="98">
        <f t="shared" ca="1" si="84"/>
        <v>0</v>
      </c>
      <c r="T146" s="98">
        <f t="shared" ca="1" si="84"/>
        <v>0</v>
      </c>
      <c r="U146" s="101"/>
      <c r="V146" s="101"/>
      <c r="W146" s="101"/>
      <c r="X146" s="101"/>
      <c r="Y146" s="101"/>
      <c r="Z146" s="101"/>
      <c r="AA146" s="101"/>
      <c r="AB146" s="101"/>
    </row>
  </sheetData>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O18" sqref="O18"/>
    </sheetView>
  </sheetViews>
  <sheetFormatPr defaultRowHeight="13.2"/>
  <cols>
    <col min="1" max="1" width="42.21875" customWidth="1"/>
    <col min="2" max="6" width="2.109375" customWidth="1"/>
  </cols>
  <sheetData>
    <row r="1" spans="1:10" s="13" customFormat="1">
      <c r="A1" s="13" t="s">
        <v>166</v>
      </c>
    </row>
    <row r="2" spans="1:10" s="13" customFormat="1">
      <c r="H2" s="13" t="s">
        <v>168</v>
      </c>
      <c r="I2" s="13" t="s">
        <v>169</v>
      </c>
    </row>
    <row r="3" spans="1:10">
      <c r="A3" s="95" t="s">
        <v>152</v>
      </c>
      <c r="G3" t="s">
        <v>167</v>
      </c>
      <c r="H3">
        <v>777</v>
      </c>
      <c r="I3">
        <v>355</v>
      </c>
    </row>
    <row r="4" spans="1:10">
      <c r="A4" s="95" t="s">
        <v>153</v>
      </c>
      <c r="G4" t="s">
        <v>170</v>
      </c>
      <c r="I4">
        <v>116</v>
      </c>
    </row>
    <row r="5" spans="1:10">
      <c r="A5" s="95" t="s">
        <v>154</v>
      </c>
      <c r="G5" s="95" t="s">
        <v>171</v>
      </c>
      <c r="H5" s="7">
        <v>1687</v>
      </c>
      <c r="I5">
        <v>954</v>
      </c>
    </row>
    <row r="6" spans="1:10">
      <c r="A6" t="s">
        <v>155</v>
      </c>
      <c r="H6">
        <f>SUM(H3:H5)</f>
        <v>2464</v>
      </c>
      <c r="I6" s="13">
        <f>SUM(I3:I5)</f>
        <v>1425</v>
      </c>
      <c r="J6">
        <f>SUM(H6:I6)</f>
        <v>3889</v>
      </c>
    </row>
    <row r="7" spans="1:10">
      <c r="A7" s="95" t="s">
        <v>156</v>
      </c>
    </row>
    <row r="8" spans="1:10">
      <c r="A8" t="s">
        <v>157</v>
      </c>
    </row>
    <row r="9" spans="1:10">
      <c r="A9" t="s">
        <v>158</v>
      </c>
    </row>
    <row r="10" spans="1:10">
      <c r="A10" t="s">
        <v>159</v>
      </c>
    </row>
    <row r="11" spans="1:10">
      <c r="A11" s="95" t="s">
        <v>160</v>
      </c>
    </row>
    <row r="12" spans="1:10">
      <c r="A12" t="s">
        <v>161</v>
      </c>
    </row>
    <row r="13" spans="1:10">
      <c r="A13" t="s">
        <v>162</v>
      </c>
    </row>
    <row r="14" spans="1:10">
      <c r="A14" t="s">
        <v>163</v>
      </c>
    </row>
    <row r="15" spans="1:10">
      <c r="A15" t="s">
        <v>164</v>
      </c>
    </row>
    <row r="16" spans="1:10">
      <c r="A16" t="s">
        <v>165</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70"/>
  <sheetViews>
    <sheetView topLeftCell="A31" workbookViewId="0">
      <selection activeCell="A42" sqref="A42:XFD42"/>
    </sheetView>
  </sheetViews>
  <sheetFormatPr defaultRowHeight="13.2"/>
  <cols>
    <col min="1" max="1" width="26.5546875" bestFit="1" customWidth="1"/>
    <col min="2" max="14" width="8.33203125" customWidth="1"/>
    <col min="15" max="17" width="7.33203125" customWidth="1"/>
    <col min="18" max="18" width="6.5546875" bestFit="1" customWidth="1"/>
    <col min="19" max="19" width="6" bestFit="1" customWidth="1"/>
    <col min="21" max="22" width="6.5546875" bestFit="1" customWidth="1"/>
    <col min="23" max="23" width="5" bestFit="1" customWidth="1"/>
    <col min="24" max="24" width="8.5546875" customWidth="1"/>
    <col min="25" max="25" width="6.5546875" bestFit="1" customWidth="1"/>
    <col min="26" max="30" width="6" bestFit="1" customWidth="1"/>
    <col min="31" max="31" width="6.5546875" bestFit="1" customWidth="1"/>
    <col min="32" max="34" width="6" bestFit="1" customWidth="1"/>
    <col min="35" max="35" width="6.5546875" bestFit="1" customWidth="1"/>
    <col min="36" max="36" width="6" bestFit="1" customWidth="1"/>
    <col min="38" max="39" width="6.5546875" bestFit="1" customWidth="1"/>
    <col min="40" max="42" width="7.5546875" bestFit="1" customWidth="1"/>
    <col min="43" max="47" width="6" bestFit="1" customWidth="1"/>
    <col min="48" max="48" width="6.5546875" bestFit="1" customWidth="1"/>
    <col min="49" max="49" width="6" bestFit="1" customWidth="1"/>
    <col min="50" max="51" width="7" bestFit="1" customWidth="1"/>
    <col min="52" max="52" width="7.5546875" bestFit="1" customWidth="1"/>
    <col min="53" max="53" width="7" bestFit="1" customWidth="1"/>
    <col min="55" max="57" width="6.5546875" bestFit="1" customWidth="1"/>
    <col min="58" max="58" width="14.33203125" bestFit="1" customWidth="1"/>
    <col min="59" max="59" width="6.5546875" bestFit="1" customWidth="1"/>
    <col min="60" max="64" width="6" bestFit="1" customWidth="1"/>
    <col min="65" max="65" width="6.5546875" bestFit="1" customWidth="1"/>
    <col min="66" max="68" width="6" bestFit="1" customWidth="1"/>
    <col min="69" max="69" width="6.5546875" bestFit="1" customWidth="1"/>
    <col min="70" max="70" width="6" bestFit="1" customWidth="1"/>
    <col min="72" max="72" width="16" bestFit="1" customWidth="1"/>
    <col min="73" max="86" width="5" bestFit="1" customWidth="1"/>
    <col min="87" max="87" width="10.6640625" bestFit="1" customWidth="1"/>
    <col min="88" max="98" width="7.21875" bestFit="1" customWidth="1"/>
  </cols>
  <sheetData>
    <row r="1" spans="1:98" s="13" customFormat="1">
      <c r="A1" s="13" t="s">
        <v>129</v>
      </c>
    </row>
    <row r="2" spans="1:98">
      <c r="A2" s="13"/>
      <c r="B2" s="13"/>
      <c r="C2" s="13"/>
      <c r="D2" s="13"/>
      <c r="E2" s="13"/>
      <c r="F2" s="13"/>
      <c r="G2" s="13" t="s">
        <v>75</v>
      </c>
      <c r="H2" s="13"/>
      <c r="I2" s="13"/>
      <c r="J2" s="13"/>
      <c r="K2" s="13"/>
      <c r="L2" s="13"/>
      <c r="M2" s="13"/>
      <c r="N2" s="13"/>
      <c r="O2" s="13"/>
      <c r="P2" s="13"/>
      <c r="Q2" s="13"/>
      <c r="R2" s="13"/>
      <c r="S2" s="13"/>
      <c r="T2" s="13"/>
      <c r="U2" s="13"/>
      <c r="V2" s="13"/>
      <c r="W2" s="13"/>
      <c r="X2" s="13" t="s">
        <v>76</v>
      </c>
      <c r="Y2" s="13"/>
      <c r="Z2" s="13"/>
      <c r="AA2" s="13"/>
      <c r="AB2" s="13"/>
      <c r="AC2" s="13"/>
      <c r="AD2" s="13"/>
      <c r="AE2" s="13"/>
      <c r="AF2" s="13"/>
      <c r="AG2" s="13"/>
      <c r="AH2" s="13"/>
      <c r="AI2" s="13"/>
      <c r="AJ2" s="13"/>
      <c r="AK2" s="13"/>
      <c r="AL2" s="13"/>
      <c r="AM2" s="13"/>
      <c r="AN2" s="13"/>
      <c r="AO2" s="13" t="s">
        <v>79</v>
      </c>
      <c r="AP2" s="13"/>
      <c r="AQ2" s="13"/>
      <c r="AR2" s="13"/>
      <c r="AS2" s="13"/>
      <c r="AT2" s="13"/>
      <c r="AU2" s="13"/>
      <c r="AV2" s="13"/>
      <c r="AW2" s="13"/>
      <c r="AX2" s="13"/>
      <c r="AY2" s="13"/>
      <c r="AZ2" s="13"/>
      <c r="BA2" s="13"/>
      <c r="BB2" s="13"/>
      <c r="BC2" s="13"/>
      <c r="BD2" s="13"/>
      <c r="BE2" s="13"/>
      <c r="BF2" s="13" t="s">
        <v>80</v>
      </c>
      <c r="BG2" s="13"/>
      <c r="BH2" s="13"/>
      <c r="BI2" s="13"/>
      <c r="BJ2" s="13"/>
      <c r="BK2" s="13"/>
      <c r="BL2" s="13"/>
      <c r="BM2" s="13"/>
      <c r="BN2" s="13"/>
      <c r="BO2" s="13"/>
      <c r="BP2" s="13"/>
      <c r="BQ2" s="13"/>
      <c r="BR2" s="13"/>
      <c r="BS2" s="13"/>
      <c r="BT2" s="13" t="s">
        <v>127</v>
      </c>
      <c r="BU2" s="13"/>
      <c r="BV2" s="13"/>
      <c r="BW2" s="13"/>
      <c r="BX2" s="13"/>
      <c r="BY2" s="13"/>
      <c r="BZ2" s="13"/>
      <c r="CA2" s="13"/>
      <c r="CB2" s="13"/>
      <c r="CC2" s="13"/>
      <c r="CD2" s="13"/>
      <c r="CE2" s="13"/>
      <c r="CF2" s="13"/>
      <c r="CG2" s="13"/>
      <c r="CH2" s="13"/>
      <c r="CI2" s="111" t="s">
        <v>128</v>
      </c>
      <c r="CJ2" s="13"/>
      <c r="CK2" s="13"/>
      <c r="CL2" s="13"/>
      <c r="CM2" s="13"/>
      <c r="CN2" s="13"/>
      <c r="CO2" s="13"/>
      <c r="CP2" s="13"/>
      <c r="CQ2" s="13"/>
      <c r="CR2" s="13"/>
      <c r="CS2" s="13"/>
      <c r="CT2" s="13"/>
    </row>
    <row r="3" spans="1:98">
      <c r="A3" s="13"/>
      <c r="B3" s="13"/>
      <c r="C3" s="13"/>
      <c r="D3" s="13">
        <v>1997</v>
      </c>
      <c r="E3" s="13">
        <v>1998</v>
      </c>
      <c r="F3" s="13">
        <v>1999</v>
      </c>
      <c r="G3" s="13">
        <v>2000</v>
      </c>
      <c r="H3" s="13">
        <v>2001</v>
      </c>
      <c r="I3" s="13">
        <v>2002</v>
      </c>
      <c r="J3" s="13">
        <v>2003</v>
      </c>
      <c r="K3" s="13">
        <v>2004</v>
      </c>
      <c r="L3" s="13">
        <v>2005</v>
      </c>
      <c r="M3" s="13">
        <v>2006</v>
      </c>
      <c r="N3" s="13">
        <v>2007</v>
      </c>
      <c r="O3" s="13">
        <v>2008</v>
      </c>
      <c r="P3" s="13">
        <v>2009</v>
      </c>
      <c r="Q3" s="13">
        <v>2010</v>
      </c>
      <c r="R3" s="13">
        <v>2011</v>
      </c>
      <c r="S3" s="13">
        <v>2012</v>
      </c>
      <c r="T3" s="13"/>
      <c r="U3" s="13">
        <v>1997</v>
      </c>
      <c r="V3" s="13">
        <v>1998</v>
      </c>
      <c r="W3" s="13">
        <v>1999</v>
      </c>
      <c r="X3" s="13">
        <v>2000</v>
      </c>
      <c r="Y3" s="13">
        <v>2001</v>
      </c>
      <c r="Z3" s="13">
        <v>2002</v>
      </c>
      <c r="AA3" s="13">
        <v>2003</v>
      </c>
      <c r="AB3" s="13">
        <v>2004</v>
      </c>
      <c r="AC3" s="13">
        <v>2005</v>
      </c>
      <c r="AD3" s="13">
        <v>2006</v>
      </c>
      <c r="AE3" s="13">
        <v>2007</v>
      </c>
      <c r="AF3" s="13">
        <v>2008</v>
      </c>
      <c r="AG3" s="13">
        <v>2009</v>
      </c>
      <c r="AH3" s="13">
        <v>2010</v>
      </c>
      <c r="AI3" s="13">
        <v>2011</v>
      </c>
      <c r="AJ3" s="13">
        <v>2012</v>
      </c>
      <c r="AK3" s="13"/>
      <c r="AL3" s="13">
        <v>1997</v>
      </c>
      <c r="AM3" s="13">
        <v>1998</v>
      </c>
      <c r="AN3" s="13">
        <v>1999</v>
      </c>
      <c r="AO3" s="13">
        <v>2000</v>
      </c>
      <c r="AP3" s="13">
        <v>2001</v>
      </c>
      <c r="AQ3" s="13">
        <v>2002</v>
      </c>
      <c r="AR3" s="13">
        <v>2003</v>
      </c>
      <c r="AS3" s="13">
        <v>2004</v>
      </c>
      <c r="AT3" s="13">
        <v>2005</v>
      </c>
      <c r="AU3" s="13">
        <v>2006</v>
      </c>
      <c r="AV3" s="13">
        <v>2007</v>
      </c>
      <c r="AW3" s="13">
        <v>2008</v>
      </c>
      <c r="AX3" s="13">
        <v>2009</v>
      </c>
      <c r="AY3" s="13">
        <v>2010</v>
      </c>
      <c r="AZ3" s="13">
        <v>2011</v>
      </c>
      <c r="BA3" s="13">
        <v>2012</v>
      </c>
      <c r="BB3" s="13"/>
      <c r="BC3" s="13">
        <v>1997</v>
      </c>
      <c r="BD3" s="13">
        <v>1998</v>
      </c>
      <c r="BE3" s="13">
        <v>1999</v>
      </c>
      <c r="BF3" s="13">
        <v>2000</v>
      </c>
      <c r="BG3" s="13">
        <v>2001</v>
      </c>
      <c r="BH3" s="13">
        <v>2002</v>
      </c>
      <c r="BI3" s="13">
        <v>2003</v>
      </c>
      <c r="BJ3" s="13">
        <v>2004</v>
      </c>
      <c r="BK3" s="13">
        <v>2005</v>
      </c>
      <c r="BL3" s="13">
        <v>2006</v>
      </c>
      <c r="BM3" s="13">
        <v>2007</v>
      </c>
      <c r="BN3" s="13">
        <v>2008</v>
      </c>
      <c r="BO3" s="13">
        <v>2009</v>
      </c>
      <c r="BP3" s="13">
        <v>2010</v>
      </c>
      <c r="BQ3" s="13">
        <v>2011</v>
      </c>
      <c r="BR3" s="13">
        <v>2012</v>
      </c>
      <c r="BS3" s="13"/>
      <c r="BT3" s="13">
        <v>1997</v>
      </c>
      <c r="BU3" s="13">
        <v>1998</v>
      </c>
      <c r="BV3" s="13">
        <v>1999</v>
      </c>
      <c r="BW3" s="13">
        <v>2000</v>
      </c>
      <c r="BX3" s="13">
        <v>2001</v>
      </c>
      <c r="BY3" s="13">
        <v>2002</v>
      </c>
      <c r="BZ3" s="13">
        <v>2003</v>
      </c>
      <c r="CA3" s="13">
        <v>2004</v>
      </c>
      <c r="CB3" s="13">
        <v>2005</v>
      </c>
      <c r="CC3" s="13">
        <v>2006</v>
      </c>
      <c r="CD3" s="13">
        <v>2007</v>
      </c>
      <c r="CE3" s="13">
        <v>2008</v>
      </c>
      <c r="CF3" s="13">
        <v>2009</v>
      </c>
      <c r="CG3" s="13">
        <v>2010</v>
      </c>
      <c r="CH3" s="13">
        <v>2011</v>
      </c>
      <c r="CI3" s="13">
        <v>2000</v>
      </c>
      <c r="CJ3" s="13">
        <v>2001</v>
      </c>
      <c r="CK3" s="13">
        <v>2002</v>
      </c>
      <c r="CL3" s="13">
        <v>2003</v>
      </c>
      <c r="CM3" s="13">
        <v>2004</v>
      </c>
      <c r="CN3" s="13">
        <v>2005</v>
      </c>
      <c r="CO3" s="13">
        <v>2006</v>
      </c>
      <c r="CP3" s="13">
        <v>2007</v>
      </c>
      <c r="CQ3" s="13">
        <v>2008</v>
      </c>
      <c r="CR3" s="13">
        <v>2009</v>
      </c>
      <c r="CS3" s="13">
        <v>2010</v>
      </c>
      <c r="CT3" s="13">
        <v>2011</v>
      </c>
    </row>
    <row r="4" spans="1:98">
      <c r="A4" s="13" t="s">
        <v>125</v>
      </c>
      <c r="B4" s="13">
        <v>9818605</v>
      </c>
      <c r="C4" s="13" t="s">
        <v>126</v>
      </c>
      <c r="D4" s="7">
        <v>69713</v>
      </c>
      <c r="E4" s="7">
        <v>62580</v>
      </c>
      <c r="F4" s="7">
        <v>65572.5</v>
      </c>
      <c r="G4" s="7">
        <v>68565</v>
      </c>
      <c r="H4" s="7">
        <v>75140</v>
      </c>
      <c r="I4" s="13">
        <v>67932</v>
      </c>
      <c r="J4" s="13">
        <v>86388</v>
      </c>
      <c r="K4" s="13">
        <v>75422</v>
      </c>
      <c r="L4" s="13">
        <v>75902</v>
      </c>
      <c r="M4" s="13">
        <v>69051</v>
      </c>
      <c r="N4" s="7">
        <v>79238</v>
      </c>
      <c r="O4" s="13">
        <v>89425</v>
      </c>
      <c r="P4" s="13">
        <v>77647</v>
      </c>
      <c r="Q4" s="13">
        <v>75427</v>
      </c>
      <c r="R4" s="7">
        <v>86013</v>
      </c>
      <c r="S4" s="13">
        <v>77392</v>
      </c>
      <c r="T4" s="13"/>
      <c r="U4" s="7">
        <v>54443</v>
      </c>
      <c r="V4" s="7">
        <v>50483</v>
      </c>
      <c r="W4" s="7">
        <v>0</v>
      </c>
      <c r="X4" s="7">
        <v>53530</v>
      </c>
      <c r="Y4" s="7">
        <v>55270</v>
      </c>
      <c r="Z4" s="13">
        <v>48343</v>
      </c>
      <c r="AA4" s="13">
        <v>65539</v>
      </c>
      <c r="AB4" s="13">
        <v>55845</v>
      </c>
      <c r="AC4" s="13">
        <v>56169</v>
      </c>
      <c r="AD4" s="13">
        <v>53886</v>
      </c>
      <c r="AE4" s="7">
        <v>58525</v>
      </c>
      <c r="AF4" s="13">
        <v>63164</v>
      </c>
      <c r="AG4" s="13">
        <v>52374</v>
      </c>
      <c r="AH4" s="13">
        <v>63968</v>
      </c>
      <c r="AI4" s="7">
        <v>63168</v>
      </c>
      <c r="AJ4" s="13">
        <v>53035</v>
      </c>
      <c r="AK4" s="13"/>
      <c r="AL4" s="7">
        <v>97271</v>
      </c>
      <c r="AM4" s="7">
        <v>99661</v>
      </c>
      <c r="AN4" s="7">
        <v>117302</v>
      </c>
      <c r="AO4" s="7">
        <v>134943</v>
      </c>
      <c r="AP4" s="7">
        <v>111788</v>
      </c>
      <c r="AQ4" s="13">
        <v>95551</v>
      </c>
      <c r="AR4" s="13">
        <v>94482</v>
      </c>
      <c r="AS4" s="13">
        <v>86248</v>
      </c>
      <c r="AT4" s="13">
        <v>81045</v>
      </c>
      <c r="AU4" s="13">
        <v>75842</v>
      </c>
      <c r="AV4" s="7">
        <v>84885</v>
      </c>
      <c r="AW4" s="13">
        <v>93928</v>
      </c>
      <c r="AX4" s="13">
        <v>110043</v>
      </c>
      <c r="AY4" s="13">
        <v>110833</v>
      </c>
      <c r="AZ4" s="7">
        <v>109072</v>
      </c>
      <c r="BA4" s="13">
        <v>104228</v>
      </c>
      <c r="BB4" s="13"/>
      <c r="BC4" s="7">
        <v>60575</v>
      </c>
      <c r="BD4" s="7">
        <v>67908</v>
      </c>
      <c r="BE4" s="7">
        <v>73594</v>
      </c>
      <c r="BF4" s="7">
        <v>79280</v>
      </c>
      <c r="BG4" s="7">
        <v>66220</v>
      </c>
      <c r="BH4" s="13">
        <v>46038</v>
      </c>
      <c r="BI4" s="13">
        <v>44957</v>
      </c>
      <c r="BJ4" s="13">
        <v>37078</v>
      </c>
      <c r="BK4" s="13">
        <v>32723</v>
      </c>
      <c r="BL4" s="13">
        <v>30250</v>
      </c>
      <c r="BM4" s="7">
        <v>31925.5</v>
      </c>
      <c r="BN4" s="13">
        <v>33601</v>
      </c>
      <c r="BO4" s="13">
        <v>45873</v>
      </c>
      <c r="BP4" s="13">
        <v>37914</v>
      </c>
      <c r="BQ4" s="7">
        <v>40357</v>
      </c>
      <c r="BR4" s="13">
        <v>33679</v>
      </c>
      <c r="BS4" s="13"/>
      <c r="BT4" s="141">
        <v>0.47334330278738979</v>
      </c>
      <c r="BU4" s="141">
        <v>0.42640910204322963</v>
      </c>
      <c r="BV4" s="141">
        <v>0</v>
      </c>
      <c r="BW4" s="141">
        <v>0.40305699871997591</v>
      </c>
      <c r="BX4" s="141">
        <v>0.45493456251543335</v>
      </c>
      <c r="BY4" s="141">
        <v>0.5122111441921573</v>
      </c>
      <c r="BZ4" s="141">
        <v>0.59313459310744276</v>
      </c>
      <c r="CA4" s="141">
        <v>0.60098145776610745</v>
      </c>
      <c r="CB4" s="141">
        <v>0.63187913423030195</v>
      </c>
      <c r="CC4" s="141">
        <v>0.64046305980793006</v>
      </c>
      <c r="CD4" s="141">
        <v>0.64703898817585304</v>
      </c>
      <c r="CE4" s="141">
        <v>0.65275667855112907</v>
      </c>
      <c r="CF4" s="141">
        <v>0.53308497969403645</v>
      </c>
      <c r="CG4" s="141">
        <v>0.62786360691780685</v>
      </c>
      <c r="CH4" s="141">
        <v>0.61017145617000723</v>
      </c>
      <c r="CI4" s="111">
        <v>0.11560436628798826</v>
      </c>
      <c r="CJ4" s="111">
        <v>0.12626578881454181</v>
      </c>
      <c r="CK4" s="111">
        <v>0.15140605540496699</v>
      </c>
      <c r="CL4" s="111">
        <v>0.16025274655489935</v>
      </c>
      <c r="CM4" s="111">
        <v>0.1685836193303033</v>
      </c>
      <c r="CN4" s="111">
        <v>0.18563760873588747</v>
      </c>
      <c r="CO4" s="111">
        <v>0.18139025869570949</v>
      </c>
      <c r="CP4" s="111">
        <v>0.1082876833362785</v>
      </c>
      <c r="CQ4" s="111">
        <v>0.15771654884592454</v>
      </c>
      <c r="CR4" s="111">
        <v>0.13734631007878739</v>
      </c>
      <c r="CS4" s="111">
        <v>0.15831025055714454</v>
      </c>
      <c r="CT4" s="111">
        <v>0.14741638550682118</v>
      </c>
    </row>
    <row r="7" spans="1:98">
      <c r="A7" t="s">
        <v>139</v>
      </c>
      <c r="B7" t="s">
        <v>140</v>
      </c>
    </row>
    <row r="8" spans="1:98">
      <c r="A8" s="13" t="s">
        <v>130</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row>
    <row r="9" spans="1:98">
      <c r="A9" s="13"/>
      <c r="B9" s="13">
        <v>2000</v>
      </c>
      <c r="C9" s="13">
        <v>2001</v>
      </c>
      <c r="D9" s="13">
        <v>2002</v>
      </c>
      <c r="E9" s="13">
        <v>2003</v>
      </c>
      <c r="F9" s="13">
        <v>2004</v>
      </c>
      <c r="G9" s="13">
        <v>2005</v>
      </c>
      <c r="H9" s="13">
        <v>2006</v>
      </c>
      <c r="I9" s="13">
        <v>2007</v>
      </c>
      <c r="J9" s="13">
        <v>2008</v>
      </c>
      <c r="K9" s="13">
        <v>2009</v>
      </c>
      <c r="L9" s="13">
        <v>2010</v>
      </c>
      <c r="M9" s="13">
        <v>2011</v>
      </c>
      <c r="N9" s="13">
        <v>2012</v>
      </c>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row>
    <row r="10" spans="1:98" s="145" customFormat="1" ht="11.4">
      <c r="A10" s="145" t="s">
        <v>74</v>
      </c>
      <c r="B10" s="145">
        <v>9818605</v>
      </c>
      <c r="C10" s="145">
        <v>9818605</v>
      </c>
      <c r="D10" s="145">
        <v>9818605</v>
      </c>
      <c r="E10" s="145">
        <v>9818605</v>
      </c>
      <c r="F10" s="145">
        <v>9818605</v>
      </c>
      <c r="G10" s="145">
        <v>9818605</v>
      </c>
      <c r="H10" s="145">
        <v>9818605</v>
      </c>
      <c r="I10" s="145">
        <v>9818605</v>
      </c>
      <c r="J10" s="145">
        <v>9818605</v>
      </c>
      <c r="K10" s="145">
        <v>9818605</v>
      </c>
      <c r="L10" s="145">
        <v>9818605</v>
      </c>
      <c r="M10" s="145">
        <v>9818605</v>
      </c>
      <c r="N10" s="145">
        <v>9818605</v>
      </c>
    </row>
    <row r="11" spans="1:98">
      <c r="A11" s="13" t="s">
        <v>75</v>
      </c>
      <c r="B11" s="13"/>
      <c r="C11" s="13">
        <v>21411</v>
      </c>
      <c r="D11" s="13">
        <v>20913</v>
      </c>
      <c r="E11" s="13">
        <v>23122</v>
      </c>
      <c r="F11" s="13">
        <v>20667</v>
      </c>
      <c r="G11" s="13">
        <v>21752</v>
      </c>
      <c r="H11" s="13">
        <v>21373</v>
      </c>
      <c r="I11" s="13">
        <v>19638</v>
      </c>
      <c r="J11" s="13">
        <v>23305</v>
      </c>
      <c r="K11" s="13">
        <v>22244</v>
      </c>
      <c r="L11" s="13">
        <v>21797</v>
      </c>
      <c r="M11" s="13">
        <v>22503</v>
      </c>
      <c r="N11" s="13">
        <v>21126</v>
      </c>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row>
    <row r="12" spans="1:98">
      <c r="A12" s="13" t="s">
        <v>76</v>
      </c>
      <c r="B12" s="13"/>
      <c r="C12" s="13">
        <v>14776</v>
      </c>
      <c r="D12" s="13">
        <v>13821</v>
      </c>
      <c r="E12" s="13">
        <v>15136</v>
      </c>
      <c r="F12" s="13">
        <v>13133</v>
      </c>
      <c r="G12" s="13">
        <v>12437</v>
      </c>
      <c r="H12" s="13">
        <v>12278</v>
      </c>
      <c r="I12" s="13">
        <v>8927</v>
      </c>
      <c r="J12" s="13">
        <v>12089</v>
      </c>
      <c r="K12" s="13">
        <v>11938</v>
      </c>
      <c r="L12" s="13">
        <v>12438</v>
      </c>
      <c r="M12" s="13">
        <v>13559</v>
      </c>
      <c r="N12" s="13">
        <v>11335</v>
      </c>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row>
    <row r="13" spans="1:98">
      <c r="A13" s="13" t="s">
        <v>131</v>
      </c>
      <c r="B13" s="20"/>
      <c r="C13" s="20">
        <v>1.5048980990680447</v>
      </c>
      <c r="D13" s="20">
        <v>1.4076337728221067</v>
      </c>
      <c r="E13" s="20">
        <v>1.5415631854015923</v>
      </c>
      <c r="F13" s="20">
        <v>1.3375627189402159</v>
      </c>
      <c r="G13" s="20">
        <v>1.2666768853620243</v>
      </c>
      <c r="H13" s="20">
        <v>1.2504831388980411</v>
      </c>
      <c r="I13" s="20">
        <v>0.90919229360993747</v>
      </c>
      <c r="J13" s="20">
        <v>1.2312339685729285</v>
      </c>
      <c r="K13" s="20">
        <v>1.2158550018052463</v>
      </c>
      <c r="L13" s="20">
        <v>1.2667787328240621</v>
      </c>
      <c r="M13" s="20">
        <v>1.3809497377682471</v>
      </c>
      <c r="N13" s="20">
        <v>1.1544409821965544</v>
      </c>
      <c r="O13" s="20"/>
      <c r="P13" s="20"/>
      <c r="Q13" s="20"/>
      <c r="R13" s="20"/>
      <c r="S13" s="20"/>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row>
    <row r="14" spans="1:98">
      <c r="A14" s="13" t="s">
        <v>132</v>
      </c>
      <c r="B14" s="13"/>
      <c r="C14" s="13">
        <v>0</v>
      </c>
      <c r="D14" s="13">
        <v>0</v>
      </c>
      <c r="E14" s="13">
        <v>0</v>
      </c>
      <c r="F14" s="13">
        <v>0</v>
      </c>
      <c r="G14" s="13">
        <v>0</v>
      </c>
      <c r="H14" s="13">
        <v>0</v>
      </c>
      <c r="I14" s="13">
        <v>0</v>
      </c>
      <c r="J14" s="13">
        <v>0</v>
      </c>
      <c r="K14" s="13">
        <v>0</v>
      </c>
      <c r="L14" s="13">
        <v>0</v>
      </c>
      <c r="M14" s="13">
        <v>0</v>
      </c>
      <c r="N14" s="13">
        <v>0</v>
      </c>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row>
    <row r="15" spans="1:98">
      <c r="A15" s="13" t="s">
        <v>78</v>
      </c>
      <c r="B15" s="20"/>
      <c r="C15" s="20">
        <v>0</v>
      </c>
      <c r="D15" s="20">
        <v>0</v>
      </c>
      <c r="E15" s="20">
        <v>0</v>
      </c>
      <c r="F15" s="20">
        <v>0</v>
      </c>
      <c r="G15" s="20">
        <v>0</v>
      </c>
      <c r="H15" s="20">
        <v>0</v>
      </c>
      <c r="I15" s="20">
        <v>0</v>
      </c>
      <c r="J15" s="20">
        <v>0</v>
      </c>
      <c r="K15" s="20">
        <v>0</v>
      </c>
      <c r="L15" s="20">
        <v>0</v>
      </c>
      <c r="M15" s="20">
        <v>0</v>
      </c>
      <c r="N15" s="20">
        <v>0</v>
      </c>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row>
    <row r="16" spans="1:98">
      <c r="A16" s="13" t="s">
        <v>133</v>
      </c>
      <c r="B16" s="13"/>
      <c r="C16" s="13">
        <v>14776</v>
      </c>
      <c r="D16" s="13">
        <v>31166</v>
      </c>
      <c r="E16" s="13">
        <v>27970</v>
      </c>
      <c r="F16" s="13">
        <v>23121</v>
      </c>
      <c r="G16" s="13">
        <v>20574</v>
      </c>
      <c r="H16" s="13">
        <v>19205</v>
      </c>
      <c r="I16" s="13">
        <v>14965</v>
      </c>
      <c r="J16" s="13">
        <v>19603</v>
      </c>
      <c r="K16" s="13">
        <v>19562</v>
      </c>
      <c r="L16" s="13">
        <v>20647</v>
      </c>
      <c r="M16" s="13">
        <v>23010</v>
      </c>
      <c r="N16" s="13">
        <v>18798</v>
      </c>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row>
    <row r="17" spans="1:98">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row>
    <row r="18" spans="1:98">
      <c r="A18" s="13"/>
      <c r="B18" s="13">
        <v>2000</v>
      </c>
      <c r="C18" s="13">
        <v>2001</v>
      </c>
      <c r="D18" s="13">
        <v>2002</v>
      </c>
      <c r="E18" s="13">
        <v>2003</v>
      </c>
      <c r="F18" s="13">
        <v>2004</v>
      </c>
      <c r="G18" s="13">
        <v>2005</v>
      </c>
      <c r="H18" s="13">
        <v>2006</v>
      </c>
      <c r="I18" s="13">
        <v>2007</v>
      </c>
      <c r="J18" s="13">
        <v>2008</v>
      </c>
      <c r="K18" s="13">
        <v>2009</v>
      </c>
      <c r="L18" s="13">
        <v>2010</v>
      </c>
      <c r="M18" s="13">
        <v>2011</v>
      </c>
      <c r="N18" s="13">
        <v>2012</v>
      </c>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row>
    <row r="19" spans="1:98">
      <c r="A19" s="13" t="s">
        <v>79</v>
      </c>
      <c r="B19" s="13"/>
      <c r="C19" s="13"/>
      <c r="D19" s="13">
        <v>34317</v>
      </c>
      <c r="E19" s="13">
        <v>30624</v>
      </c>
      <c r="F19" s="13">
        <v>26965</v>
      </c>
      <c r="G19" s="13">
        <v>25780</v>
      </c>
      <c r="H19" s="13">
        <v>25059</v>
      </c>
      <c r="I19" s="13">
        <v>25789</v>
      </c>
      <c r="J19" s="13">
        <v>30792</v>
      </c>
      <c r="K19" s="13">
        <v>31870</v>
      </c>
      <c r="L19" s="13">
        <v>33621</v>
      </c>
      <c r="M19" s="13">
        <v>35434</v>
      </c>
      <c r="N19" s="13">
        <v>34964</v>
      </c>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row>
    <row r="20" spans="1:98">
      <c r="A20" s="13" t="s">
        <v>80</v>
      </c>
      <c r="B20" s="13"/>
      <c r="C20" s="13"/>
      <c r="D20" s="13">
        <v>17345</v>
      </c>
      <c r="E20" s="13">
        <v>12834</v>
      </c>
      <c r="F20" s="13">
        <v>9988</v>
      </c>
      <c r="G20" s="13">
        <v>8137</v>
      </c>
      <c r="H20" s="13">
        <v>6927</v>
      </c>
      <c r="I20" s="13">
        <v>6038</v>
      </c>
      <c r="J20" s="13">
        <v>7514</v>
      </c>
      <c r="K20" s="13">
        <v>7624</v>
      </c>
      <c r="L20" s="13">
        <v>8209</v>
      </c>
      <c r="M20" s="13">
        <v>9451</v>
      </c>
      <c r="N20" s="13">
        <v>7463</v>
      </c>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row>
    <row r="21" spans="1:98">
      <c r="A21" s="13" t="s">
        <v>131</v>
      </c>
      <c r="B21" s="20"/>
      <c r="C21" s="20"/>
      <c r="D21" s="20">
        <v>1.7665442290427205</v>
      </c>
      <c r="E21" s="20">
        <v>1.3071103277909644</v>
      </c>
      <c r="F21" s="20">
        <v>1.0172524508318646</v>
      </c>
      <c r="G21" s="20">
        <v>0.82873279860020854</v>
      </c>
      <c r="H21" s="20">
        <v>0.70549736953467423</v>
      </c>
      <c r="I21" s="20">
        <v>0.61495497578321978</v>
      </c>
      <c r="J21" s="20">
        <v>0.76528182975076398</v>
      </c>
      <c r="K21" s="20">
        <v>0.77648505057490347</v>
      </c>
      <c r="L21" s="20">
        <v>0.83606581586691797</v>
      </c>
      <c r="M21" s="20">
        <v>0.96256036371765652</v>
      </c>
      <c r="N21" s="20">
        <v>0.7600876091868447</v>
      </c>
      <c r="O21" s="20"/>
      <c r="P21" s="20"/>
      <c r="Q21" s="20"/>
      <c r="R21" s="20"/>
      <c r="S21" s="20"/>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row>
    <row r="22" spans="1:98">
      <c r="A22" s="13" t="s">
        <v>134</v>
      </c>
      <c r="B22" s="13"/>
      <c r="C22" s="13"/>
      <c r="D22" s="13">
        <v>0</v>
      </c>
      <c r="E22" s="13">
        <v>0</v>
      </c>
      <c r="F22" s="13">
        <v>0</v>
      </c>
      <c r="G22" s="13">
        <v>0</v>
      </c>
      <c r="H22" s="13">
        <v>0</v>
      </c>
      <c r="I22" s="13">
        <v>0</v>
      </c>
      <c r="J22" s="13">
        <v>0</v>
      </c>
      <c r="K22" s="13">
        <v>0</v>
      </c>
      <c r="L22" s="13">
        <v>0</v>
      </c>
      <c r="M22" s="13">
        <v>0</v>
      </c>
      <c r="N22" s="13">
        <v>0</v>
      </c>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row>
    <row r="23" spans="1:98">
      <c r="A23" s="13" t="s">
        <v>78</v>
      </c>
      <c r="B23" s="20"/>
      <c r="C23" s="20"/>
      <c r="D23" s="20">
        <v>0</v>
      </c>
      <c r="E23" s="20">
        <v>0</v>
      </c>
      <c r="F23" s="20">
        <v>0</v>
      </c>
      <c r="G23" s="20">
        <v>0</v>
      </c>
      <c r="H23" s="20">
        <v>0</v>
      </c>
      <c r="I23" s="20">
        <v>0</v>
      </c>
      <c r="J23" s="20">
        <v>0</v>
      </c>
      <c r="K23" s="20">
        <v>0</v>
      </c>
      <c r="L23" s="20">
        <v>0</v>
      </c>
      <c r="M23" s="20">
        <v>0</v>
      </c>
      <c r="N23" s="20">
        <v>0</v>
      </c>
      <c r="O23" s="20"/>
      <c r="P23" s="20"/>
      <c r="Q23" s="20"/>
      <c r="R23" s="20"/>
      <c r="S23" s="20"/>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row>
    <row r="24" spans="1:98">
      <c r="A24" s="13" t="s">
        <v>82</v>
      </c>
      <c r="B24" s="20"/>
      <c r="C24" s="20">
        <v>2.1806560096877305</v>
      </c>
      <c r="D24" s="20">
        <v>5.6250353283383943</v>
      </c>
      <c r="E24" s="20">
        <v>5.4738936946745493</v>
      </c>
      <c r="F24" s="20">
        <v>4.8511983117764697</v>
      </c>
      <c r="G24" s="20">
        <v>4.8410135655727053</v>
      </c>
      <c r="H24" s="20">
        <v>4.7289813573313113</v>
      </c>
      <c r="I24" s="20">
        <v>4.6266246579834913</v>
      </c>
      <c r="J24" s="20">
        <v>5.5096421538497582</v>
      </c>
      <c r="K24" s="20">
        <v>5.5113735607043974</v>
      </c>
      <c r="L24" s="20">
        <v>5.6441826512014686</v>
      </c>
      <c r="M24" s="20">
        <v>5.9007364080742626</v>
      </c>
      <c r="N24" s="20">
        <v>5.7126241456907572</v>
      </c>
      <c r="O24" s="20"/>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row>
    <row r="25" spans="1:98">
      <c r="A25" s="13" t="s">
        <v>83</v>
      </c>
      <c r="B25" s="20"/>
      <c r="C25" s="20">
        <v>1.5048980990680447</v>
      </c>
      <c r="D25" s="20">
        <v>3.1741780018648269</v>
      </c>
      <c r="E25" s="20">
        <v>2.8486735131925567</v>
      </c>
      <c r="F25" s="20">
        <v>2.3548151697720807</v>
      </c>
      <c r="G25" s="20">
        <v>2.0954096839622331</v>
      </c>
      <c r="H25" s="20">
        <v>1.9559805084327151</v>
      </c>
      <c r="I25" s="20">
        <v>1.524147269393157</v>
      </c>
      <c r="J25" s="20">
        <v>1.9965157983236927</v>
      </c>
      <c r="K25" s="20">
        <v>1.9923400523801498</v>
      </c>
      <c r="L25" s="20">
        <v>2.1028445486909804</v>
      </c>
      <c r="M25" s="20">
        <v>2.3435101014859034</v>
      </c>
      <c r="N25" s="20">
        <v>1.9145285913833994</v>
      </c>
      <c r="O25" s="20"/>
      <c r="P25" s="20"/>
      <c r="Q25" s="142"/>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row>
    <row r="26" spans="1:98">
      <c r="A26" s="13" t="s">
        <v>84</v>
      </c>
      <c r="B26" s="20"/>
      <c r="C26" s="20">
        <v>0</v>
      </c>
      <c r="D26" s="20">
        <v>0</v>
      </c>
      <c r="E26" s="20">
        <v>0</v>
      </c>
      <c r="F26" s="20">
        <v>0</v>
      </c>
      <c r="G26" s="20">
        <v>0</v>
      </c>
      <c r="H26" s="20">
        <v>0</v>
      </c>
      <c r="I26" s="20">
        <v>0</v>
      </c>
      <c r="J26" s="20">
        <v>0</v>
      </c>
      <c r="K26" s="20">
        <v>0</v>
      </c>
      <c r="L26" s="20">
        <v>0</v>
      </c>
      <c r="M26" s="20">
        <v>0</v>
      </c>
      <c r="N26" s="20">
        <v>0</v>
      </c>
      <c r="O26" s="20"/>
      <c r="P26" s="20"/>
      <c r="Q26" s="142"/>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row>
    <row r="27" spans="1:98">
      <c r="A27" s="13" t="s">
        <v>135</v>
      </c>
      <c r="B27" s="20"/>
      <c r="C27" s="20"/>
      <c r="D27" s="20"/>
      <c r="E27" s="20"/>
      <c r="F27" s="20"/>
      <c r="G27" s="20"/>
      <c r="H27" s="20"/>
      <c r="I27" s="20"/>
      <c r="J27" s="20"/>
      <c r="K27" s="20"/>
      <c r="L27" s="20"/>
      <c r="M27" s="20"/>
      <c r="N27" s="20"/>
      <c r="O27" s="20"/>
      <c r="P27" s="20"/>
      <c r="Q27" s="142"/>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row>
    <row r="28" spans="1:98">
      <c r="A28" s="13" t="s">
        <v>136</v>
      </c>
      <c r="B28" s="20"/>
      <c r="C28" s="20"/>
      <c r="D28" s="7">
        <v>4580</v>
      </c>
      <c r="E28" s="7">
        <v>4679</v>
      </c>
      <c r="F28" s="7">
        <v>4351</v>
      </c>
      <c r="G28" s="7">
        <v>4542</v>
      </c>
      <c r="H28" s="7">
        <v>4030</v>
      </c>
      <c r="I28" s="7">
        <v>3952</v>
      </c>
      <c r="J28" s="7">
        <v>4352</v>
      </c>
      <c r="K28" s="7">
        <v>4350</v>
      </c>
      <c r="L28" s="7">
        <v>4650</v>
      </c>
      <c r="M28" s="7">
        <v>4452</v>
      </c>
      <c r="N28" s="7">
        <v>4587</v>
      </c>
      <c r="O28" s="20"/>
      <c r="P28" s="20"/>
      <c r="Q28" s="142"/>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c r="A29" s="13" t="s">
        <v>114</v>
      </c>
      <c r="B29" s="111"/>
      <c r="C29" s="111">
        <v>0.309887441034982</v>
      </c>
      <c r="D29" s="144">
        <v>0.43570523266340755</v>
      </c>
      <c r="E29" s="144">
        <v>0.47958917872957985</v>
      </c>
      <c r="F29" s="144">
        <v>0.51459103123950278</v>
      </c>
      <c r="G29" s="144">
        <v>0.56715475889926781</v>
      </c>
      <c r="H29" s="144">
        <v>0.58638439007580978</v>
      </c>
      <c r="I29" s="144">
        <v>0.67057036564157879</v>
      </c>
      <c r="J29" s="144">
        <v>0.63763240105735997</v>
      </c>
      <c r="K29" s="144">
        <v>0.63850389917581407</v>
      </c>
      <c r="L29" s="144">
        <v>0.6274315204446208</v>
      </c>
      <c r="M29" s="144">
        <v>0.60284446899218114</v>
      </c>
      <c r="N29" s="144">
        <v>0.66486004635407381</v>
      </c>
      <c r="O29" s="111"/>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c r="A30" s="13" t="s">
        <v>137</v>
      </c>
      <c r="B30" s="111"/>
      <c r="C30" s="111"/>
      <c r="D30" s="144">
        <v>0.13346154966926013</v>
      </c>
      <c r="E30" s="144">
        <v>0.15278866248693834</v>
      </c>
      <c r="F30" s="144">
        <v>0.16135731503801223</v>
      </c>
      <c r="G30" s="144">
        <v>0.17618308766485649</v>
      </c>
      <c r="H30" s="144">
        <v>0.16082046370565464</v>
      </c>
      <c r="I30" s="144">
        <v>0.15324363100546745</v>
      </c>
      <c r="J30" s="144">
        <v>0.14133541179527151</v>
      </c>
      <c r="K30" s="144">
        <v>0.13649199874490117</v>
      </c>
      <c r="L30" s="144">
        <v>0.13830641563308646</v>
      </c>
      <c r="M30" s="144">
        <v>0.12564203871987356</v>
      </c>
      <c r="N30" s="144">
        <v>0.13119208328566526</v>
      </c>
      <c r="O30" s="111"/>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row>
    <row r="31" spans="1:98">
      <c r="A31" s="13" t="s">
        <v>138</v>
      </c>
      <c r="B31" s="111"/>
      <c r="C31" s="111"/>
      <c r="D31" s="144">
        <v>0.37865290602933188</v>
      </c>
      <c r="E31" s="144">
        <v>0.43020875972165368</v>
      </c>
      <c r="F31" s="144">
        <v>0.43388898219684247</v>
      </c>
      <c r="G31" s="144">
        <v>0.45762854498022387</v>
      </c>
      <c r="H31" s="144">
        <v>0.46030754651964162</v>
      </c>
      <c r="I31" s="144">
        <v>0.43229797257137825</v>
      </c>
      <c r="J31" s="144">
        <v>0.43080022921788641</v>
      </c>
      <c r="K31" s="144">
        <v>0.41105813652659201</v>
      </c>
      <c r="L31" s="144">
        <v>0.39331985997329388</v>
      </c>
      <c r="M31" s="144">
        <v>0.38840464642629063</v>
      </c>
      <c r="N31" s="144">
        <v>0.37664467819575681</v>
      </c>
      <c r="O31" s="111"/>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row>
    <row r="32" spans="1:98">
      <c r="A32" s="13" t="s">
        <v>69</v>
      </c>
      <c r="B32" s="111"/>
      <c r="C32" s="111"/>
      <c r="D32" s="144">
        <v>0.4434640313161779</v>
      </c>
      <c r="E32" s="144">
        <v>0.54115123346442617</v>
      </c>
      <c r="F32" s="144">
        <v>0.56801176419705035</v>
      </c>
      <c r="G32" s="144">
        <v>0.6045008262856032</v>
      </c>
      <c r="H32" s="144">
        <v>0.63931267898984634</v>
      </c>
      <c r="I32" s="144">
        <v>0.59652522552622789</v>
      </c>
      <c r="J32" s="144">
        <v>0.61669132275672089</v>
      </c>
      <c r="K32" s="144">
        <v>0.61026479910029652</v>
      </c>
      <c r="L32" s="144">
        <v>0.60241197268368285</v>
      </c>
      <c r="M32" s="144">
        <v>0.58926553672316384</v>
      </c>
      <c r="N32" s="144">
        <v>0.6029896797531652</v>
      </c>
      <c r="O32" s="111"/>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row>
    <row r="35" spans="1:98">
      <c r="A35" s="13"/>
      <c r="B35" s="13"/>
      <c r="C35" s="13">
        <v>1997</v>
      </c>
      <c r="D35" s="13">
        <v>1998</v>
      </c>
      <c r="E35" s="13">
        <v>1999</v>
      </c>
      <c r="F35" s="13">
        <v>2000</v>
      </c>
      <c r="G35" s="13">
        <v>2001</v>
      </c>
      <c r="H35" s="13">
        <v>2002</v>
      </c>
      <c r="I35" s="13">
        <v>2003</v>
      </c>
      <c r="J35" s="13">
        <v>2004</v>
      </c>
      <c r="K35" s="13">
        <v>2005</v>
      </c>
      <c r="L35" s="13">
        <v>2006</v>
      </c>
      <c r="M35" s="13">
        <v>2007</v>
      </c>
      <c r="N35" s="13">
        <v>2008</v>
      </c>
      <c r="O35" s="13">
        <v>2009</v>
      </c>
      <c r="P35" s="13">
        <v>2010</v>
      </c>
      <c r="Q35" s="13">
        <v>2011</v>
      </c>
      <c r="R35" s="13">
        <v>2012</v>
      </c>
      <c r="S35" s="13">
        <v>2013</v>
      </c>
      <c r="T35" s="13">
        <v>2014</v>
      </c>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row>
    <row r="36" spans="1:98">
      <c r="A36" s="143" t="s">
        <v>142</v>
      </c>
      <c r="B36" s="13" t="s">
        <v>76</v>
      </c>
      <c r="C36" s="13"/>
      <c r="D36" s="13"/>
      <c r="E36" s="13"/>
      <c r="F36" s="13"/>
      <c r="G36" s="13"/>
      <c r="H36" s="13"/>
      <c r="I36" s="13"/>
      <c r="J36" s="13"/>
      <c r="K36" s="13"/>
      <c r="L36" s="13"/>
      <c r="M36" s="13"/>
      <c r="N36" s="7">
        <v>136</v>
      </c>
      <c r="O36" s="7">
        <v>121</v>
      </c>
      <c r="P36" s="7">
        <v>144</v>
      </c>
      <c r="Q36" s="7">
        <v>90</v>
      </c>
      <c r="R36" s="7">
        <v>70</v>
      </c>
      <c r="S36" s="13"/>
      <c r="T36" s="13">
        <v>0</v>
      </c>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row>
    <row r="37" spans="1:98">
      <c r="A37" s="143" t="s">
        <v>143</v>
      </c>
      <c r="B37" s="13" t="s">
        <v>76</v>
      </c>
      <c r="C37" s="13"/>
      <c r="D37" s="13"/>
      <c r="E37" s="13"/>
      <c r="F37" s="13"/>
      <c r="G37" s="13"/>
      <c r="H37" s="13"/>
      <c r="I37" s="13"/>
      <c r="J37" s="13"/>
      <c r="K37" s="13"/>
      <c r="L37" s="13"/>
      <c r="M37" s="13"/>
      <c r="N37" s="7">
        <v>10265</v>
      </c>
      <c r="O37" s="7">
        <v>9485</v>
      </c>
      <c r="P37" s="7">
        <v>10260</v>
      </c>
      <c r="Q37" s="7">
        <v>8770</v>
      </c>
      <c r="R37" s="7">
        <v>7612</v>
      </c>
      <c r="S37" s="13"/>
      <c r="T37" s="13">
        <v>0</v>
      </c>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row>
    <row r="38" spans="1:98">
      <c r="A38" s="143" t="s">
        <v>144</v>
      </c>
      <c r="B38" s="13" t="s">
        <v>76</v>
      </c>
      <c r="C38" s="13"/>
      <c r="D38" s="13"/>
      <c r="E38" s="13"/>
      <c r="F38" s="13"/>
      <c r="G38" s="13"/>
      <c r="H38" s="13"/>
      <c r="I38" s="13"/>
      <c r="J38" s="13"/>
      <c r="K38" s="13"/>
      <c r="L38" s="13"/>
      <c r="M38" s="13"/>
      <c r="N38" s="7">
        <v>5802</v>
      </c>
      <c r="O38" s="7">
        <v>4857</v>
      </c>
      <c r="P38" s="7">
        <v>4551</v>
      </c>
      <c r="Q38" s="7">
        <v>4342</v>
      </c>
      <c r="R38" s="7">
        <v>3925</v>
      </c>
      <c r="S38" s="13"/>
      <c r="T38" s="13">
        <v>0</v>
      </c>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row>
    <row r="39" spans="1:98">
      <c r="A39" s="143" t="s">
        <v>145</v>
      </c>
      <c r="B39" s="13" t="s">
        <v>76</v>
      </c>
      <c r="C39" s="13"/>
      <c r="D39" s="13"/>
      <c r="E39" s="13"/>
      <c r="F39" s="13"/>
      <c r="G39" s="13"/>
      <c r="H39" s="13"/>
      <c r="I39" s="13"/>
      <c r="J39" s="13"/>
      <c r="K39" s="13"/>
      <c r="L39" s="13"/>
      <c r="M39" s="13"/>
      <c r="N39" s="7">
        <v>962</v>
      </c>
      <c r="O39" s="7">
        <v>893</v>
      </c>
      <c r="P39" s="7">
        <v>784</v>
      </c>
      <c r="Q39" s="7">
        <v>412</v>
      </c>
      <c r="R39" s="7">
        <v>476</v>
      </c>
      <c r="S39" s="13"/>
      <c r="T39" s="13">
        <v>0</v>
      </c>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row>
    <row r="40" spans="1:98">
      <c r="A40" s="143" t="s">
        <v>141</v>
      </c>
      <c r="B40" s="13" t="s">
        <v>76</v>
      </c>
      <c r="C40" s="13"/>
      <c r="D40" s="13"/>
      <c r="E40" s="13"/>
      <c r="F40" s="13"/>
      <c r="G40" s="13"/>
      <c r="H40" s="13"/>
      <c r="I40" s="13"/>
      <c r="J40" s="13"/>
      <c r="K40" s="13"/>
      <c r="L40" s="13"/>
      <c r="M40" s="13"/>
      <c r="N40" s="7">
        <v>32669</v>
      </c>
      <c r="O40" s="7">
        <v>29387</v>
      </c>
      <c r="P40" s="7">
        <v>29336</v>
      </c>
      <c r="Q40" s="7">
        <v>24497</v>
      </c>
      <c r="R40" s="7">
        <v>22143</v>
      </c>
      <c r="S40" s="13"/>
      <c r="T40" s="13">
        <v>0</v>
      </c>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row>
    <row r="41" spans="1:98">
      <c r="A41" s="143" t="s">
        <v>146</v>
      </c>
      <c r="B41" s="13" t="s">
        <v>76</v>
      </c>
      <c r="C41" s="13"/>
      <c r="D41" s="13"/>
      <c r="E41" s="13"/>
      <c r="F41" s="13"/>
      <c r="G41" s="13"/>
      <c r="H41" s="13"/>
      <c r="I41" s="13"/>
      <c r="J41" s="13"/>
      <c r="K41" s="13"/>
      <c r="L41" s="13"/>
      <c r="M41" s="13"/>
      <c r="N41" s="7">
        <v>8024</v>
      </c>
      <c r="O41" s="7">
        <v>7580</v>
      </c>
      <c r="P41" s="7">
        <v>7255</v>
      </c>
      <c r="Q41" s="7">
        <v>6065</v>
      </c>
      <c r="R41" s="7">
        <v>5913</v>
      </c>
      <c r="S41" s="13"/>
      <c r="T41" s="13">
        <v>0</v>
      </c>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row>
    <row r="42" spans="1:98">
      <c r="A42" s="143" t="s">
        <v>147</v>
      </c>
      <c r="B42" s="13" t="s">
        <v>76</v>
      </c>
      <c r="C42" s="13"/>
      <c r="D42" s="13"/>
      <c r="E42" s="13"/>
      <c r="F42" s="13"/>
      <c r="G42" s="13"/>
      <c r="H42" s="13"/>
      <c r="I42" s="13"/>
      <c r="J42" s="13"/>
      <c r="K42" s="13"/>
      <c r="L42" s="13"/>
      <c r="M42" s="13"/>
      <c r="N42" s="7">
        <v>7480</v>
      </c>
      <c r="O42" s="7">
        <v>6451</v>
      </c>
      <c r="P42" s="7">
        <v>6342</v>
      </c>
      <c r="Q42" s="7">
        <v>4818</v>
      </c>
      <c r="R42" s="7">
        <v>4147</v>
      </c>
      <c r="S42" s="13"/>
      <c r="T42" s="13">
        <v>0</v>
      </c>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row>
    <row r="43" spans="1:98">
      <c r="A43" s="143" t="s">
        <v>142</v>
      </c>
      <c r="B43" s="13" t="s">
        <v>75</v>
      </c>
      <c r="C43" s="13"/>
      <c r="D43" s="13"/>
      <c r="E43" s="13"/>
      <c r="F43" s="13"/>
      <c r="G43" s="13"/>
      <c r="H43" s="13"/>
      <c r="I43" s="13"/>
      <c r="J43" s="13"/>
      <c r="K43" s="13"/>
      <c r="L43" s="13"/>
      <c r="M43" s="13"/>
      <c r="N43" s="7">
        <v>787</v>
      </c>
      <c r="O43" s="7">
        <v>683</v>
      </c>
      <c r="P43" s="7">
        <v>764</v>
      </c>
      <c r="Q43" s="7">
        <v>753</v>
      </c>
      <c r="R43" s="7">
        <v>604</v>
      </c>
      <c r="S43" s="13"/>
      <c r="T43" s="13">
        <v>0</v>
      </c>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row>
    <row r="44" spans="1:98">
      <c r="A44" s="143" t="s">
        <v>143</v>
      </c>
      <c r="B44" s="13" t="s">
        <v>75</v>
      </c>
      <c r="C44" s="13"/>
      <c r="D44" s="13"/>
      <c r="E44" s="13"/>
      <c r="F44" s="13"/>
      <c r="G44" s="13"/>
      <c r="H44" s="13"/>
      <c r="I44" s="13"/>
      <c r="J44" s="13"/>
      <c r="K44" s="13"/>
      <c r="L44" s="13"/>
      <c r="M44" s="13"/>
      <c r="N44" s="7">
        <v>11251</v>
      </c>
      <c r="O44" s="7">
        <v>10476</v>
      </c>
      <c r="P44" s="7">
        <v>11074</v>
      </c>
      <c r="Q44" s="7">
        <v>9911</v>
      </c>
      <c r="R44" s="7">
        <v>9059</v>
      </c>
      <c r="S44" s="13"/>
      <c r="T44" s="13">
        <v>0</v>
      </c>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row>
    <row r="45" spans="1:98">
      <c r="A45" s="143" t="s">
        <v>144</v>
      </c>
      <c r="B45" s="13" t="s">
        <v>75</v>
      </c>
      <c r="C45" s="13"/>
      <c r="D45" s="13"/>
      <c r="E45" s="13"/>
      <c r="F45" s="13"/>
      <c r="G45" s="13"/>
      <c r="H45" s="13"/>
      <c r="I45" s="13"/>
      <c r="J45" s="13"/>
      <c r="K45" s="13"/>
      <c r="L45" s="13"/>
      <c r="M45" s="13"/>
      <c r="N45" s="7">
        <v>7167</v>
      </c>
      <c r="O45" s="7">
        <v>6187</v>
      </c>
      <c r="P45" s="7">
        <v>5972</v>
      </c>
      <c r="Q45" s="7">
        <v>6040</v>
      </c>
      <c r="R45" s="7">
        <v>5495</v>
      </c>
      <c r="S45" s="13"/>
      <c r="T45" s="13">
        <v>0</v>
      </c>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row>
    <row r="46" spans="1:98">
      <c r="A46" s="143" t="s">
        <v>145</v>
      </c>
      <c r="B46" s="13" t="s">
        <v>75</v>
      </c>
      <c r="C46" s="13"/>
      <c r="D46" s="13"/>
      <c r="E46" s="13"/>
      <c r="F46" s="13"/>
      <c r="G46" s="13"/>
      <c r="H46" s="13"/>
      <c r="I46" s="13"/>
      <c r="J46" s="13"/>
      <c r="K46" s="13"/>
      <c r="L46" s="13"/>
      <c r="M46" s="13"/>
      <c r="N46" s="7">
        <v>1718</v>
      </c>
      <c r="O46" s="7">
        <v>1563</v>
      </c>
      <c r="P46" s="7">
        <v>1623</v>
      </c>
      <c r="Q46" s="7">
        <v>1167</v>
      </c>
      <c r="R46" s="7">
        <v>1119</v>
      </c>
      <c r="S46" s="13"/>
      <c r="T46" s="13">
        <v>0</v>
      </c>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row>
    <row r="47" spans="1:98">
      <c r="A47" s="143" t="s">
        <v>141</v>
      </c>
      <c r="B47" s="13" t="s">
        <v>75</v>
      </c>
      <c r="C47" s="13"/>
      <c r="D47" s="13"/>
      <c r="E47" s="13"/>
      <c r="F47" s="13"/>
      <c r="G47" s="13"/>
      <c r="H47" s="13"/>
      <c r="I47" s="13"/>
      <c r="J47" s="13"/>
      <c r="K47" s="13"/>
      <c r="L47" s="13"/>
      <c r="M47" s="13"/>
      <c r="N47" s="7">
        <v>38441</v>
      </c>
      <c r="O47" s="7">
        <v>34906</v>
      </c>
      <c r="P47" s="7">
        <v>35395</v>
      </c>
      <c r="Q47" s="7">
        <v>31940</v>
      </c>
      <c r="R47" s="7">
        <v>29850</v>
      </c>
      <c r="S47" s="13"/>
      <c r="T47" s="13">
        <v>0</v>
      </c>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1:98">
      <c r="A48" s="143" t="s">
        <v>146</v>
      </c>
      <c r="B48" s="13" t="s">
        <v>75</v>
      </c>
      <c r="C48" s="13"/>
      <c r="D48" s="13"/>
      <c r="E48" s="13"/>
      <c r="F48" s="13"/>
      <c r="G48" s="13"/>
      <c r="H48" s="13"/>
      <c r="I48" s="13"/>
      <c r="J48" s="13"/>
      <c r="K48" s="13"/>
      <c r="L48" s="13"/>
      <c r="M48" s="13"/>
      <c r="N48" s="7">
        <v>9095</v>
      </c>
      <c r="O48" s="7">
        <v>8750</v>
      </c>
      <c r="P48" s="7">
        <v>8680</v>
      </c>
      <c r="Q48" s="7">
        <v>7964</v>
      </c>
      <c r="R48" s="7">
        <v>8017</v>
      </c>
      <c r="S48" s="13"/>
      <c r="T48" s="13">
        <v>0</v>
      </c>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row>
    <row r="49" spans="1:98">
      <c r="A49" s="143" t="s">
        <v>147</v>
      </c>
      <c r="B49" s="13" t="s">
        <v>75</v>
      </c>
      <c r="C49" s="13"/>
      <c r="D49" s="13"/>
      <c r="E49" s="13"/>
      <c r="F49" s="13"/>
      <c r="G49" s="13"/>
      <c r="H49" s="13"/>
      <c r="I49" s="13"/>
      <c r="J49" s="13"/>
      <c r="K49" s="13"/>
      <c r="L49" s="13"/>
      <c r="M49" s="13"/>
      <c r="N49" s="7">
        <v>8423</v>
      </c>
      <c r="O49" s="7">
        <v>7247</v>
      </c>
      <c r="P49" s="7">
        <v>7282</v>
      </c>
      <c r="Q49" s="7">
        <v>6105</v>
      </c>
      <c r="R49" s="7">
        <v>5556</v>
      </c>
      <c r="S49" s="13"/>
      <c r="T49" s="13">
        <v>0</v>
      </c>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row>
    <row r="50" spans="1:98">
      <c r="A50" s="143" t="s">
        <v>142</v>
      </c>
      <c r="B50" s="13" t="s">
        <v>80</v>
      </c>
      <c r="C50" s="13"/>
      <c r="D50" s="13"/>
      <c r="E50" s="13"/>
      <c r="F50" s="13"/>
      <c r="G50" s="13"/>
      <c r="H50" s="13"/>
      <c r="I50" s="13"/>
      <c r="J50" s="13"/>
      <c r="K50" s="13"/>
      <c r="L50" s="13"/>
      <c r="M50" s="13"/>
      <c r="N50" s="7">
        <v>158</v>
      </c>
      <c r="O50" s="7">
        <v>111</v>
      </c>
      <c r="P50" s="7">
        <v>136</v>
      </c>
      <c r="Q50" s="7">
        <v>132</v>
      </c>
      <c r="R50" s="7">
        <v>82</v>
      </c>
      <c r="S50" s="13"/>
      <c r="T50" s="13">
        <v>0</v>
      </c>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row>
    <row r="51" spans="1:98">
      <c r="A51" s="143" t="s">
        <v>143</v>
      </c>
      <c r="B51" s="13" t="s">
        <v>80</v>
      </c>
      <c r="C51" s="13"/>
      <c r="D51" s="13"/>
      <c r="E51" s="13"/>
      <c r="F51" s="13"/>
      <c r="G51" s="13"/>
      <c r="H51" s="13"/>
      <c r="I51" s="13"/>
      <c r="J51" s="13"/>
      <c r="K51" s="13"/>
      <c r="L51" s="13"/>
      <c r="M51" s="13"/>
      <c r="N51" s="7">
        <v>3357</v>
      </c>
      <c r="O51" s="7">
        <v>3516</v>
      </c>
      <c r="P51" s="7">
        <v>1036</v>
      </c>
      <c r="Q51" s="7">
        <v>3421</v>
      </c>
      <c r="R51" s="7">
        <v>2942</v>
      </c>
      <c r="S51" s="13"/>
      <c r="T51" s="13">
        <v>0</v>
      </c>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row>
    <row r="52" spans="1:98">
      <c r="A52" s="143" t="s">
        <v>144</v>
      </c>
      <c r="B52" s="13" t="s">
        <v>80</v>
      </c>
      <c r="C52" s="13"/>
      <c r="D52" s="13"/>
      <c r="E52" s="13"/>
      <c r="F52" s="13"/>
      <c r="G52" s="13"/>
      <c r="H52" s="13"/>
      <c r="I52" s="13"/>
      <c r="J52" s="13"/>
      <c r="K52" s="13"/>
      <c r="L52" s="13"/>
      <c r="M52" s="13"/>
      <c r="N52" s="7">
        <v>4350</v>
      </c>
      <c r="O52" s="7">
        <v>4734</v>
      </c>
      <c r="P52" s="7">
        <v>4664</v>
      </c>
      <c r="Q52" s="7">
        <v>4270</v>
      </c>
      <c r="R52" s="7">
        <v>3607</v>
      </c>
      <c r="S52" s="13"/>
      <c r="T52" s="13">
        <v>0</v>
      </c>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row>
    <row r="53" spans="1:98">
      <c r="A53" s="143" t="s">
        <v>145</v>
      </c>
      <c r="B53" s="13" t="s">
        <v>80</v>
      </c>
      <c r="C53" s="13"/>
      <c r="D53" s="13"/>
      <c r="E53" s="13"/>
      <c r="F53" s="13"/>
      <c r="G53" s="13"/>
      <c r="H53" s="13"/>
      <c r="I53" s="13"/>
      <c r="J53" s="13"/>
      <c r="K53" s="13"/>
      <c r="L53" s="13"/>
      <c r="M53" s="13"/>
      <c r="N53" s="7">
        <v>745</v>
      </c>
      <c r="O53" s="7">
        <v>828</v>
      </c>
      <c r="P53" s="7">
        <v>571</v>
      </c>
      <c r="Q53" s="7">
        <v>543</v>
      </c>
      <c r="R53" s="7">
        <v>467</v>
      </c>
      <c r="S53" s="13"/>
      <c r="T53" s="13">
        <v>0</v>
      </c>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row>
    <row r="54" spans="1:98">
      <c r="A54" s="143" t="s">
        <v>141</v>
      </c>
      <c r="B54" s="13" t="s">
        <v>80</v>
      </c>
      <c r="C54" s="13"/>
      <c r="D54" s="13"/>
      <c r="E54" s="13"/>
      <c r="F54" s="13"/>
      <c r="G54" s="13"/>
      <c r="H54" s="13"/>
      <c r="I54" s="13"/>
      <c r="J54" s="13"/>
      <c r="K54" s="13"/>
      <c r="L54" s="13"/>
      <c r="M54" s="13"/>
      <c r="N54" s="7">
        <v>19849</v>
      </c>
      <c r="O54" s="7">
        <v>20116</v>
      </c>
      <c r="P54" s="7">
        <v>19971</v>
      </c>
      <c r="Q54" s="7">
        <v>17505</v>
      </c>
      <c r="R54" s="7">
        <v>14398</v>
      </c>
      <c r="S54" s="13"/>
      <c r="T54" s="13">
        <v>0</v>
      </c>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row>
    <row r="55" spans="1:98">
      <c r="A55" s="143" t="s">
        <v>146</v>
      </c>
      <c r="B55" s="13" t="s">
        <v>80</v>
      </c>
      <c r="C55" s="13"/>
      <c r="D55" s="13"/>
      <c r="E55" s="13"/>
      <c r="F55" s="13"/>
      <c r="G55" s="13"/>
      <c r="H55" s="13"/>
      <c r="I55" s="13"/>
      <c r="J55" s="13"/>
      <c r="K55" s="13"/>
      <c r="L55" s="13"/>
      <c r="M55" s="13"/>
      <c r="N55" s="7">
        <v>4557</v>
      </c>
      <c r="O55" s="7">
        <v>4910</v>
      </c>
      <c r="P55" s="7">
        <v>4760</v>
      </c>
      <c r="Q55" s="7">
        <v>4758</v>
      </c>
      <c r="R55" s="7">
        <v>4074</v>
      </c>
      <c r="S55" s="13"/>
      <c r="T55" s="13">
        <v>0</v>
      </c>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row>
    <row r="56" spans="1:98">
      <c r="A56" s="143" t="s">
        <v>147</v>
      </c>
      <c r="B56" s="13" t="s">
        <v>80</v>
      </c>
      <c r="C56" s="13"/>
      <c r="D56" s="13"/>
      <c r="E56" s="13"/>
      <c r="F56" s="13"/>
      <c r="G56" s="13"/>
      <c r="H56" s="13"/>
      <c r="I56" s="13"/>
      <c r="J56" s="13"/>
      <c r="K56" s="13"/>
      <c r="L56" s="13"/>
      <c r="M56" s="13"/>
      <c r="N56" s="7">
        <v>6682</v>
      </c>
      <c r="O56" s="7">
        <v>6017</v>
      </c>
      <c r="P56" s="7">
        <v>6059</v>
      </c>
      <c r="Q56" s="7">
        <v>4381</v>
      </c>
      <c r="R56" s="7">
        <v>3226</v>
      </c>
      <c r="S56" s="13"/>
      <c r="T56" s="13">
        <v>0</v>
      </c>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row>
    <row r="57" spans="1:98">
      <c r="A57" s="143" t="s">
        <v>142</v>
      </c>
      <c r="B57" s="13" t="s">
        <v>79</v>
      </c>
      <c r="C57" s="13"/>
      <c r="D57" s="13"/>
      <c r="E57" s="13"/>
      <c r="F57" s="13"/>
      <c r="G57" s="13"/>
      <c r="H57" s="13"/>
      <c r="I57" s="13"/>
      <c r="J57" s="13"/>
      <c r="K57" s="13"/>
      <c r="L57" s="13"/>
      <c r="M57" s="13"/>
      <c r="N57" s="7">
        <v>1266</v>
      </c>
      <c r="O57" s="7">
        <v>1368</v>
      </c>
      <c r="P57" s="7">
        <v>1373</v>
      </c>
      <c r="Q57" s="7">
        <v>1397</v>
      </c>
      <c r="R57" s="7">
        <v>1214</v>
      </c>
      <c r="S57" s="13"/>
      <c r="T57" s="13">
        <v>0</v>
      </c>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row>
    <row r="58" spans="1:98">
      <c r="A58" s="143" t="s">
        <v>143</v>
      </c>
      <c r="B58" s="13" t="s">
        <v>79</v>
      </c>
      <c r="C58" s="13"/>
      <c r="D58" s="13"/>
      <c r="E58" s="13"/>
      <c r="F58" s="13"/>
      <c r="G58" s="13"/>
      <c r="H58" s="13"/>
      <c r="I58" s="13"/>
      <c r="J58" s="13"/>
      <c r="K58" s="13"/>
      <c r="L58" s="13"/>
      <c r="M58" s="13"/>
      <c r="N58" s="7">
        <v>9177</v>
      </c>
      <c r="O58" s="7">
        <v>9867</v>
      </c>
      <c r="P58" s="7">
        <v>10629</v>
      </c>
      <c r="Q58" s="7">
        <v>10355</v>
      </c>
      <c r="R58" s="7">
        <v>9870</v>
      </c>
      <c r="S58" s="13"/>
      <c r="T58" s="13">
        <v>0</v>
      </c>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row>
    <row r="59" spans="1:98">
      <c r="A59" s="143" t="s">
        <v>144</v>
      </c>
      <c r="B59" s="13" t="s">
        <v>79</v>
      </c>
      <c r="C59" s="13"/>
      <c r="D59" s="13"/>
      <c r="E59" s="13"/>
      <c r="F59" s="13"/>
      <c r="G59" s="13"/>
      <c r="H59" s="13"/>
      <c r="I59" s="13"/>
      <c r="J59" s="13"/>
      <c r="K59" s="13"/>
      <c r="L59" s="13"/>
      <c r="M59" s="13"/>
      <c r="N59" s="7">
        <v>9532</v>
      </c>
      <c r="O59" s="7">
        <v>9761</v>
      </c>
      <c r="P59" s="7">
        <v>10182</v>
      </c>
      <c r="Q59" s="7">
        <v>9954</v>
      </c>
      <c r="R59" s="7">
        <v>9110</v>
      </c>
      <c r="S59" s="13"/>
      <c r="T59" s="13">
        <v>0</v>
      </c>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row>
    <row r="60" spans="1:98">
      <c r="A60" s="143" t="s">
        <v>145</v>
      </c>
      <c r="B60" s="13" t="s">
        <v>79</v>
      </c>
      <c r="C60" s="13"/>
      <c r="D60" s="13"/>
      <c r="E60" s="13"/>
      <c r="F60" s="13"/>
      <c r="G60" s="13"/>
      <c r="H60" s="13"/>
      <c r="I60" s="13"/>
      <c r="J60" s="13"/>
      <c r="K60" s="13"/>
      <c r="L60" s="13"/>
      <c r="M60" s="13"/>
      <c r="N60" s="7">
        <v>2649</v>
      </c>
      <c r="O60" s="7">
        <v>2692</v>
      </c>
      <c r="P60" s="7">
        <v>2575</v>
      </c>
      <c r="Q60" s="7">
        <v>2488</v>
      </c>
      <c r="R60" s="7">
        <v>1984</v>
      </c>
      <c r="S60" s="13"/>
      <c r="T60" s="13">
        <v>0</v>
      </c>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row>
    <row r="61" spans="1:98">
      <c r="A61" s="143" t="s">
        <v>141</v>
      </c>
      <c r="B61" s="13" t="s">
        <v>79</v>
      </c>
      <c r="C61" s="13"/>
      <c r="D61" s="13"/>
      <c r="E61" s="13"/>
      <c r="F61" s="13"/>
      <c r="G61" s="13"/>
      <c r="H61" s="13"/>
      <c r="I61" s="13"/>
      <c r="J61" s="13"/>
      <c r="K61" s="13"/>
      <c r="L61" s="13"/>
      <c r="M61" s="13"/>
      <c r="N61" s="7">
        <v>44961</v>
      </c>
      <c r="O61" s="7">
        <v>45531</v>
      </c>
      <c r="P61" s="7">
        <v>47257</v>
      </c>
      <c r="Q61" s="7">
        <v>45574</v>
      </c>
      <c r="R61" s="7">
        <v>41900</v>
      </c>
      <c r="S61" s="13"/>
      <c r="T61" s="13">
        <v>0</v>
      </c>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row>
    <row r="62" spans="1:98">
      <c r="A62" s="143" t="s">
        <v>146</v>
      </c>
      <c r="B62" s="13" t="s">
        <v>79</v>
      </c>
      <c r="C62" s="13"/>
      <c r="D62" s="13"/>
      <c r="E62" s="13"/>
      <c r="F62" s="13"/>
      <c r="G62" s="13"/>
      <c r="H62" s="13"/>
      <c r="I62" s="13"/>
      <c r="J62" s="13"/>
      <c r="K62" s="13"/>
      <c r="L62" s="13"/>
      <c r="M62" s="13"/>
      <c r="N62" s="7">
        <v>10007</v>
      </c>
      <c r="O62" s="7">
        <v>10319</v>
      </c>
      <c r="P62" s="7">
        <v>10243</v>
      </c>
      <c r="Q62" s="7">
        <v>10188</v>
      </c>
      <c r="R62" s="7">
        <v>9750</v>
      </c>
      <c r="S62" s="13"/>
      <c r="T62" s="13">
        <v>0</v>
      </c>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row>
    <row r="63" spans="1:98">
      <c r="A63" s="143" t="s">
        <v>147</v>
      </c>
      <c r="B63" s="13" t="s">
        <v>79</v>
      </c>
      <c r="C63" s="13"/>
      <c r="D63" s="13"/>
      <c r="E63" s="13"/>
      <c r="F63" s="13"/>
      <c r="G63" s="13"/>
      <c r="H63" s="13"/>
      <c r="I63" s="13"/>
      <c r="J63" s="13"/>
      <c r="K63" s="13"/>
      <c r="L63" s="13"/>
      <c r="M63" s="13"/>
      <c r="N63" s="7">
        <v>12330</v>
      </c>
      <c r="O63" s="7">
        <v>11524</v>
      </c>
      <c r="P63" s="7">
        <v>12255</v>
      </c>
      <c r="Q63" s="7">
        <v>11192</v>
      </c>
      <c r="R63" s="7">
        <v>9972</v>
      </c>
      <c r="S63" s="13"/>
      <c r="T63" s="13">
        <v>0</v>
      </c>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row>
    <row r="64" spans="1:98">
      <c r="A64" s="143" t="s">
        <v>142</v>
      </c>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row>
    <row r="65" spans="1:98">
      <c r="A65" s="143" t="s">
        <v>143</v>
      </c>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row>
    <row r="66" spans="1:98">
      <c r="A66" s="143" t="s">
        <v>144</v>
      </c>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row>
    <row r="67" spans="1:98">
      <c r="A67" s="143" t="s">
        <v>145</v>
      </c>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row>
    <row r="68" spans="1:98">
      <c r="A68" s="143" t="s">
        <v>141</v>
      </c>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row>
    <row r="69" spans="1:98">
      <c r="A69" s="143" t="s">
        <v>146</v>
      </c>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row>
    <row r="70" spans="1:98">
      <c r="A70" s="143" t="s">
        <v>147</v>
      </c>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row>
  </sheetData>
  <sortState ref="A36:CT70">
    <sortCondition ref="B36:B70"/>
    <sortCondition ref="A36:A70"/>
  </sortState>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
  <sheetViews>
    <sheetView workbookViewId="0">
      <selection activeCell="D1" sqref="D1:E1"/>
    </sheetView>
  </sheetViews>
  <sheetFormatPr defaultColWidth="25.88671875" defaultRowHeight="13.2"/>
  <sheetData>
    <row r="1" spans="2:5">
      <c r="D1" s="112" t="s">
        <v>112</v>
      </c>
      <c r="E1" s="112" t="s">
        <v>113</v>
      </c>
    </row>
    <row r="2" spans="2:5">
      <c r="B2" t="s">
        <v>106</v>
      </c>
      <c r="C2" t="s">
        <v>107</v>
      </c>
      <c r="D2" s="7">
        <v>634265</v>
      </c>
      <c r="E2" s="7">
        <v>5189458</v>
      </c>
    </row>
    <row r="3" spans="2:5">
      <c r="B3" t="s">
        <v>106</v>
      </c>
      <c r="C3" t="s">
        <v>108</v>
      </c>
      <c r="D3" s="7">
        <v>600024</v>
      </c>
      <c r="E3" s="7">
        <v>5029196</v>
      </c>
    </row>
    <row r="4" spans="2:5">
      <c r="B4" t="s">
        <v>109</v>
      </c>
      <c r="C4" t="s">
        <v>110</v>
      </c>
      <c r="D4" s="111">
        <v>5.7000000000000002E-2</v>
      </c>
      <c r="E4" s="111">
        <v>3.2000000000000001E-2</v>
      </c>
    </row>
    <row r="5" spans="2:5">
      <c r="B5" t="s">
        <v>106</v>
      </c>
      <c r="C5" t="s">
        <v>111</v>
      </c>
      <c r="D5" s="7">
        <v>600158</v>
      </c>
      <c r="E5" s="7">
        <v>5029196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96"/>
  <sheetViews>
    <sheetView topLeftCell="A79"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5.6">
      <c r="A87" s="94"/>
      <c r="B87" s="18"/>
      <c r="C87" s="114"/>
      <c r="D87" s="114"/>
      <c r="E87" s="114"/>
      <c r="F87" s="2"/>
      <c r="G87" s="28"/>
      <c r="H87" s="28"/>
      <c r="I87" s="28"/>
      <c r="J87" s="5"/>
      <c r="K87" s="5"/>
    </row>
    <row r="88" spans="1:11" s="95" customFormat="1" ht="15.6">
      <c r="A88" s="94"/>
      <c r="B88" s="18"/>
      <c r="C88" s="114"/>
      <c r="D88" s="114"/>
      <c r="E88" s="114"/>
      <c r="F88" s="2"/>
      <c r="G88" s="28"/>
      <c r="H88" s="28"/>
      <c r="I88" s="28"/>
      <c r="J88" s="5"/>
      <c r="K88" s="5"/>
    </row>
    <row r="89" spans="1:11" s="95" customFormat="1" ht="15.6">
      <c r="A89" s="94"/>
      <c r="B89" s="18"/>
      <c r="C89" s="114"/>
      <c r="D89" s="114"/>
      <c r="E89" s="114"/>
      <c r="F89" s="2"/>
      <c r="G89" s="28"/>
      <c r="H89" s="28"/>
      <c r="I89" s="28"/>
      <c r="J89" s="5"/>
      <c r="K89" s="5"/>
    </row>
    <row r="90" spans="1:11" s="95" customFormat="1" ht="15.6">
      <c r="A90" s="94"/>
      <c r="B90" s="18"/>
      <c r="C90" s="114"/>
      <c r="D90" s="114"/>
      <c r="E90" s="114"/>
      <c r="F90" s="2"/>
      <c r="G90" s="28"/>
      <c r="H90" s="28"/>
      <c r="I90" s="28"/>
      <c r="J90" s="5"/>
      <c r="K90" s="5"/>
    </row>
    <row r="91" spans="1:11" s="95" customFormat="1" ht="15.6">
      <c r="A91" s="94"/>
      <c r="B91" s="18"/>
      <c r="C91" s="114"/>
      <c r="D91" s="114"/>
      <c r="E91" s="114"/>
      <c r="F91" s="2"/>
      <c r="G91" s="28"/>
      <c r="H91" s="28"/>
      <c r="I91" s="28"/>
      <c r="J91" s="5"/>
      <c r="K91" s="5"/>
    </row>
    <row r="92" spans="1:11" s="95" customFormat="1" ht="15.6">
      <c r="A92" s="94"/>
      <c r="B92" s="18"/>
      <c r="C92" s="114"/>
      <c r="D92" s="114"/>
      <c r="E92" s="114"/>
      <c r="F92" s="2"/>
      <c r="G92" s="28"/>
      <c r="H92" s="28"/>
      <c r="I92" s="28"/>
      <c r="J92" s="5"/>
      <c r="K92" s="5"/>
    </row>
    <row r="93" spans="1:11" s="95" customFormat="1" ht="15.6">
      <c r="A93" s="94"/>
      <c r="B93" s="1" t="s">
        <v>65</v>
      </c>
      <c r="C93" s="114" t="e">
        <f>(C74-C68)/C74</f>
        <v>#DIV/0!</v>
      </c>
      <c r="D93" s="1" t="s">
        <v>66</v>
      </c>
      <c r="E93" s="114" t="e">
        <f>(D74-D68)/D74</f>
        <v>#DIV/0!</v>
      </c>
      <c r="F93" s="2"/>
      <c r="G93" s="28"/>
      <c r="H93" s="28"/>
      <c r="I93" s="28"/>
      <c r="J93" s="5"/>
      <c r="K93" s="5"/>
    </row>
    <row r="94" spans="1:11" ht="15.6" customHeight="1">
      <c r="A94" s="152" t="s">
        <v>52</v>
      </c>
      <c r="B94" s="152"/>
      <c r="C94" s="152"/>
      <c r="D94" s="152"/>
      <c r="E94" s="152"/>
    </row>
    <row r="96" spans="1:11" ht="15.6">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96"/>
  <sheetViews>
    <sheetView topLeftCell="A6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96"/>
  <sheetViews>
    <sheetView topLeftCell="A74"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96"/>
  <sheetViews>
    <sheetView topLeftCell="A5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honeticPr fontId="16" type="noConversion"/>
  <pageMargins left="0.27" right="0.25" top="0.3" bottom="0.22" header="0.25" footer="0.18"/>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96"/>
  <sheetViews>
    <sheetView topLeftCell="A53"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96"/>
  <sheetViews>
    <sheetView topLeftCell="A69"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96"/>
  <sheetViews>
    <sheetView topLeftCell="A5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96"/>
  <sheetViews>
    <sheetView topLeftCell="A2"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96"/>
  <sheetViews>
    <sheetView topLeftCell="A59"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96"/>
  <sheetViews>
    <sheetView topLeftCell="A62"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96"/>
  <sheetViews>
    <sheetView topLeftCell="A49"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96"/>
  <sheetViews>
    <sheetView topLeftCell="A6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96"/>
  <sheetViews>
    <sheetView topLeftCell="A73"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96"/>
  <sheetViews>
    <sheetView topLeftCell="A63"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96"/>
  <sheetViews>
    <sheetView topLeftCell="A60"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96"/>
  <sheetViews>
    <sheetView topLeftCell="A5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96"/>
  <sheetViews>
    <sheetView topLeftCell="A72"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96"/>
  <sheetViews>
    <sheetView topLeftCell="A5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96"/>
  <sheetViews>
    <sheetView topLeftCell="A5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96"/>
  <sheetViews>
    <sheetView topLeftCell="A69"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96"/>
  <sheetViews>
    <sheetView topLeftCell="A13"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96"/>
  <sheetViews>
    <sheetView topLeftCell="A58"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96"/>
  <sheetViews>
    <sheetView topLeftCell="A38"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96"/>
  <sheetViews>
    <sheetView topLeftCell="A5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K96"/>
  <sheetViews>
    <sheetView topLeftCell="A6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96"/>
  <sheetViews>
    <sheetView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K96"/>
  <sheetViews>
    <sheetView topLeftCell="A74"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K96"/>
  <sheetViews>
    <sheetView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K96"/>
  <sheetViews>
    <sheetView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K96"/>
  <sheetViews>
    <sheetView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K96"/>
  <sheetViews>
    <sheetView topLeftCell="A61"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K96"/>
  <sheetViews>
    <sheetView topLeftCell="A66"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96"/>
  <sheetViews>
    <sheetView topLeftCell="A57"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96"/>
  <sheetViews>
    <sheetView topLeftCell="A6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96"/>
  <sheetViews>
    <sheetView topLeftCell="A57"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K96"/>
  <sheetViews>
    <sheetView topLeftCell="A53"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K96"/>
  <sheetViews>
    <sheetView topLeftCell="A67"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K96"/>
  <sheetViews>
    <sheetView topLeftCell="A57" workbookViewId="0">
      <selection activeCell="A64"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K96"/>
  <sheetViews>
    <sheetView topLeftCell="A61"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K96"/>
  <sheetViews>
    <sheetView topLeftCell="A56"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96"/>
  <sheetViews>
    <sheetView topLeftCell="A64"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96"/>
  <sheetViews>
    <sheetView topLeftCell="A72"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K96"/>
  <sheetViews>
    <sheetView topLeftCell="A74"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13"/>
      <c r="D1" s="113"/>
      <c r="E1" s="113"/>
      <c r="F1" s="2" t="s">
        <v>91</v>
      </c>
      <c r="G1" s="22"/>
      <c r="H1" s="23"/>
      <c r="I1" s="23"/>
    </row>
    <row r="2" spans="1:9" s="3" customFormat="1" ht="15.6">
      <c r="A2" s="13"/>
      <c r="B2" s="21" t="s">
        <v>92</v>
      </c>
      <c r="C2" s="113"/>
      <c r="D2" s="113"/>
      <c r="E2" s="113"/>
      <c r="F2" s="24" t="s">
        <v>93</v>
      </c>
      <c r="G2" s="25"/>
      <c r="H2" s="26"/>
      <c r="I2" s="26"/>
    </row>
    <row r="3" spans="1:9" s="3" customFormat="1" ht="13.8" thickBot="1">
      <c r="A3" s="27"/>
      <c r="B3" s="14"/>
      <c r="C3" s="113"/>
      <c r="D3" s="113"/>
      <c r="E3" s="113"/>
      <c r="F3" s="2"/>
      <c r="G3" s="28"/>
      <c r="H3" s="28"/>
      <c r="I3" s="28"/>
    </row>
    <row r="4" spans="1:9" s="3" customFormat="1">
      <c r="A4" s="29"/>
      <c r="B4" s="16"/>
      <c r="C4" s="118" t="s">
        <v>0</v>
      </c>
      <c r="D4" s="118" t="s">
        <v>1</v>
      </c>
      <c r="E4" s="140" t="s">
        <v>2</v>
      </c>
      <c r="F4" s="2"/>
      <c r="G4" s="28"/>
      <c r="H4" s="28"/>
      <c r="I4" s="28"/>
    </row>
    <row r="5" spans="1:9" s="3" customFormat="1">
      <c r="A5" s="32"/>
      <c r="B5" s="33"/>
      <c r="C5" s="131"/>
      <c r="D5" s="131"/>
      <c r="E5" s="131"/>
      <c r="F5" s="4"/>
      <c r="G5" s="28"/>
      <c r="H5" s="28"/>
      <c r="I5" s="28"/>
    </row>
    <row r="6" spans="1:9" s="3" customFormat="1" ht="15.6">
      <c r="A6" s="35" t="s">
        <v>3</v>
      </c>
      <c r="B6" s="33" t="s">
        <v>63</v>
      </c>
      <c r="C6" s="119"/>
      <c r="D6" s="119"/>
      <c r="E6" s="132">
        <f>D6+C6</f>
        <v>0</v>
      </c>
      <c r="F6" s="24"/>
      <c r="G6" s="38"/>
      <c r="H6" s="26"/>
      <c r="I6" s="26"/>
    </row>
    <row r="7" spans="1:9" s="3" customFormat="1" ht="15.6">
      <c r="A7" s="35"/>
      <c r="B7" s="33"/>
      <c r="C7" s="120"/>
      <c r="D7" s="120"/>
      <c r="E7" s="132"/>
      <c r="F7" s="24"/>
      <c r="G7" s="38"/>
      <c r="H7" s="38"/>
      <c r="I7" s="26"/>
    </row>
    <row r="8" spans="1:9" s="3" customFormat="1" ht="15.6">
      <c r="A8" s="35"/>
      <c r="B8" s="33" t="s">
        <v>4</v>
      </c>
      <c r="C8" s="120"/>
      <c r="D8" s="120"/>
      <c r="E8" s="132"/>
      <c r="F8" s="24"/>
      <c r="G8" s="38"/>
      <c r="H8" s="26"/>
      <c r="I8" s="38"/>
    </row>
    <row r="9" spans="1:9" s="3" customFormat="1" ht="15.6">
      <c r="A9" s="35"/>
      <c r="B9" s="40" t="s">
        <v>5</v>
      </c>
      <c r="C9" s="121"/>
      <c r="D9" s="121"/>
      <c r="E9" s="132"/>
      <c r="F9" s="2"/>
      <c r="G9" s="38"/>
      <c r="H9" s="42"/>
      <c r="I9" s="26"/>
    </row>
    <row r="10" spans="1:9" s="3" customFormat="1" ht="15.6">
      <c r="A10" s="35"/>
      <c r="B10" s="43" t="s">
        <v>6</v>
      </c>
      <c r="C10" s="122"/>
      <c r="D10" s="122"/>
      <c r="E10" s="132">
        <f>D10+C10</f>
        <v>0</v>
      </c>
      <c r="F10" s="45" t="e">
        <f ca="1">C10/OFFSET(C10,4,0)</f>
        <v>#DIV/0!</v>
      </c>
      <c r="G10" s="45" t="e">
        <f t="shared" ref="G10:H10" ca="1" si="0">D10/OFFSET(D10,4,0)</f>
        <v>#DIV/0!</v>
      </c>
      <c r="H10" s="45" t="e">
        <f t="shared" ca="1" si="0"/>
        <v>#DIV/0!</v>
      </c>
      <c r="I10" s="26"/>
    </row>
    <row r="11" spans="1:9" s="3" customFormat="1">
      <c r="A11" s="35"/>
      <c r="B11" s="43" t="s">
        <v>7</v>
      </c>
      <c r="C11" s="122"/>
      <c r="D11" s="122"/>
      <c r="E11" s="132">
        <f t="shared" ref="E11:E14" si="1">D11+C11</f>
        <v>0</v>
      </c>
      <c r="F11" s="45" t="e">
        <f ca="1">C11/OFFSET(C11,3,0)</f>
        <v>#DIV/0!</v>
      </c>
      <c r="G11" s="45" t="e">
        <f t="shared" ref="G11:H11" ca="1" si="2">D11/OFFSET(D11,3,0)</f>
        <v>#DIV/0!</v>
      </c>
      <c r="H11" s="45" t="e">
        <f t="shared" ca="1" si="2"/>
        <v>#DIV/0!</v>
      </c>
      <c r="I11" s="28"/>
    </row>
    <row r="12" spans="1:9" s="3" customFormat="1">
      <c r="A12" s="35"/>
      <c r="B12" s="43" t="s">
        <v>8</v>
      </c>
      <c r="C12" s="122"/>
      <c r="D12" s="122"/>
      <c r="E12" s="132">
        <f t="shared" si="1"/>
        <v>0</v>
      </c>
      <c r="F12" s="45" t="e">
        <f ca="1">C12/OFFSET(C12,2,0)</f>
        <v>#DIV/0!</v>
      </c>
      <c r="G12" s="45" t="e">
        <f t="shared" ref="G12:H12" ca="1" si="3">D12/OFFSET(D12,2,0)</f>
        <v>#DIV/0!</v>
      </c>
      <c r="H12" s="45" t="e">
        <f t="shared" ca="1" si="3"/>
        <v>#DIV/0!</v>
      </c>
      <c r="I12" s="28"/>
    </row>
    <row r="13" spans="1:9" s="3" customFormat="1">
      <c r="A13" s="35"/>
      <c r="B13" s="43" t="s">
        <v>9</v>
      </c>
      <c r="C13" s="122"/>
      <c r="D13" s="122"/>
      <c r="E13" s="132">
        <f t="shared" si="1"/>
        <v>0</v>
      </c>
      <c r="F13" s="45" t="e">
        <f ca="1">C13/OFFSET(C13,1,0)</f>
        <v>#DIV/0!</v>
      </c>
      <c r="G13" s="45" t="e">
        <f t="shared" ref="G13:H13" ca="1" si="4">D13/OFFSET(D13,1,0)</f>
        <v>#DIV/0!</v>
      </c>
      <c r="H13" s="45" t="e">
        <f t="shared" ca="1" si="4"/>
        <v>#DIV/0!</v>
      </c>
      <c r="I13" s="28"/>
    </row>
    <row r="14" spans="1:9" s="3" customFormat="1">
      <c r="A14" s="35" t="s">
        <v>10</v>
      </c>
      <c r="B14" s="46" t="s">
        <v>11</v>
      </c>
      <c r="C14" s="133">
        <f>SUM(C10:C13)</f>
        <v>0</v>
      </c>
      <c r="D14" s="133">
        <f>SUM(D10:D13)</f>
        <v>0</v>
      </c>
      <c r="E14" s="132">
        <f t="shared" si="1"/>
        <v>0</v>
      </c>
      <c r="F14" s="45"/>
      <c r="G14" s="45"/>
      <c r="H14" s="45"/>
      <c r="I14" s="28"/>
    </row>
    <row r="15" spans="1:9" s="3" customFormat="1">
      <c r="A15" s="35"/>
      <c r="B15" s="40" t="s">
        <v>58</v>
      </c>
      <c r="C15" s="134"/>
      <c r="D15" s="134"/>
      <c r="E15" s="132"/>
      <c r="F15" s="2"/>
      <c r="G15" s="28"/>
      <c r="H15" s="28"/>
      <c r="I15" s="28"/>
    </row>
    <row r="16" spans="1:9" s="3" customFormat="1">
      <c r="A16" s="35"/>
      <c r="B16" s="43" t="s">
        <v>6</v>
      </c>
      <c r="C16" s="134"/>
      <c r="D16" s="134"/>
      <c r="E16" s="132">
        <f t="shared" ref="E16:E72" si="5">D16+C16</f>
        <v>0</v>
      </c>
      <c r="F16" s="45" t="e">
        <f ca="1">C16/OFFSET(C16,4,0)</f>
        <v>#DIV/0!</v>
      </c>
      <c r="G16" s="45" t="e">
        <f t="shared" ref="G16:H16" ca="1" si="6">D16/OFFSET(D16,4,0)</f>
        <v>#DIV/0!</v>
      </c>
      <c r="H16" s="45" t="e">
        <f t="shared" ca="1" si="6"/>
        <v>#DIV/0!</v>
      </c>
      <c r="I16" s="28"/>
    </row>
    <row r="17" spans="1:9" s="3" customFormat="1">
      <c r="A17" s="35"/>
      <c r="B17" s="43" t="s">
        <v>7</v>
      </c>
      <c r="C17" s="134"/>
      <c r="D17" s="134"/>
      <c r="E17" s="132">
        <f t="shared" si="5"/>
        <v>0</v>
      </c>
      <c r="F17" s="45" t="e">
        <f ca="1">C17/OFFSET(C17,3,0)</f>
        <v>#DIV/0!</v>
      </c>
      <c r="G17" s="45" t="e">
        <f t="shared" ref="G17:H17" ca="1" si="7">D17/OFFSET(D17,3,0)</f>
        <v>#DIV/0!</v>
      </c>
      <c r="H17" s="45" t="e">
        <f t="shared" ca="1" si="7"/>
        <v>#DIV/0!</v>
      </c>
      <c r="I17" s="28"/>
    </row>
    <row r="18" spans="1:9" s="3" customFormat="1" ht="15.6">
      <c r="A18" s="35"/>
      <c r="B18" s="43" t="s">
        <v>8</v>
      </c>
      <c r="C18" s="134"/>
      <c r="D18" s="134"/>
      <c r="E18" s="132">
        <f t="shared" si="5"/>
        <v>0</v>
      </c>
      <c r="F18" s="45" t="e">
        <f ca="1">C18/OFFSET(C18,2,0)</f>
        <v>#DIV/0!</v>
      </c>
      <c r="G18" s="45" t="e">
        <f t="shared" ref="G18:H18" ca="1" si="8">D18/OFFSET(D18,2,0)</f>
        <v>#DIV/0!</v>
      </c>
      <c r="H18" s="45" t="e">
        <f t="shared" ca="1" si="8"/>
        <v>#DIV/0!</v>
      </c>
      <c r="I18" s="49"/>
    </row>
    <row r="19" spans="1:9" s="3" customFormat="1">
      <c r="A19" s="35"/>
      <c r="B19" s="43" t="s">
        <v>9</v>
      </c>
      <c r="C19" s="134"/>
      <c r="D19" s="134"/>
      <c r="E19" s="132">
        <f t="shared" si="5"/>
        <v>0</v>
      </c>
      <c r="F19" s="45" t="e">
        <f ca="1">C19/OFFSET(C19,1,0)</f>
        <v>#DIV/0!</v>
      </c>
      <c r="G19" s="45" t="e">
        <f t="shared" ref="G19:H19" ca="1" si="9">D19/OFFSET(D19,1,0)</f>
        <v>#DIV/0!</v>
      </c>
      <c r="H19" s="50" t="e">
        <f t="shared" ca="1" si="9"/>
        <v>#DIV/0!</v>
      </c>
      <c r="I19" s="28"/>
    </row>
    <row r="20" spans="1:9" s="3" customFormat="1">
      <c r="A20" s="35" t="s">
        <v>12</v>
      </c>
      <c r="B20" s="46" t="s">
        <v>13</v>
      </c>
      <c r="C20" s="132">
        <f>SUM(C16:C19)</f>
        <v>0</v>
      </c>
      <c r="D20" s="132">
        <f>SUM(D16:D19)</f>
        <v>0</v>
      </c>
      <c r="E20" s="132">
        <f t="shared" si="5"/>
        <v>0</v>
      </c>
      <c r="F20" s="45"/>
      <c r="G20" s="45"/>
      <c r="H20" s="45"/>
      <c r="I20" s="28"/>
    </row>
    <row r="21" spans="1:9" s="3" customFormat="1">
      <c r="A21" s="35"/>
      <c r="B21" s="40" t="s">
        <v>59</v>
      </c>
      <c r="C21" s="134"/>
      <c r="D21" s="134"/>
      <c r="E21" s="132"/>
      <c r="F21" s="2"/>
      <c r="G21" s="28"/>
      <c r="H21" s="28"/>
      <c r="I21" s="28"/>
    </row>
    <row r="22" spans="1:9" s="3" customFormat="1" ht="15.6">
      <c r="A22" s="35"/>
      <c r="B22" s="43" t="s">
        <v>6</v>
      </c>
      <c r="C22" s="123"/>
      <c r="D22" s="123"/>
      <c r="E22" s="132">
        <f t="shared" si="5"/>
        <v>0</v>
      </c>
      <c r="F22" s="45" t="e">
        <f ca="1">C22/OFFSET(C22,4,0)</f>
        <v>#DIV/0!</v>
      </c>
      <c r="G22" s="45" t="e">
        <f t="shared" ref="G22:H22" ca="1" si="10">D22/OFFSET(D22,4,0)</f>
        <v>#DIV/0!</v>
      </c>
      <c r="H22" s="45" t="e">
        <f t="shared" ca="1" si="10"/>
        <v>#DIV/0!</v>
      </c>
      <c r="I22" s="49"/>
    </row>
    <row r="23" spans="1:9" s="3" customFormat="1">
      <c r="A23" s="35"/>
      <c r="B23" s="43" t="s">
        <v>7</v>
      </c>
      <c r="C23" s="123"/>
      <c r="D23" s="123"/>
      <c r="E23" s="132">
        <f t="shared" si="5"/>
        <v>0</v>
      </c>
      <c r="F23" s="45" t="e">
        <f ca="1">C23/OFFSET(C23,3,0)</f>
        <v>#DIV/0!</v>
      </c>
      <c r="G23" s="45" t="e">
        <f t="shared" ref="G23:H23" ca="1" si="11">D23/OFFSET(D23,3,0)</f>
        <v>#DIV/0!</v>
      </c>
      <c r="H23" s="45" t="e">
        <f t="shared" ca="1" si="11"/>
        <v>#DIV/0!</v>
      </c>
      <c r="I23" s="28"/>
    </row>
    <row r="24" spans="1:9" s="3" customFormat="1">
      <c r="A24" s="35"/>
      <c r="B24" s="43" t="s">
        <v>8</v>
      </c>
      <c r="C24" s="123"/>
      <c r="D24" s="123"/>
      <c r="E24" s="132">
        <f t="shared" si="5"/>
        <v>0</v>
      </c>
      <c r="F24" s="45" t="e">
        <f ca="1">C24/OFFSET(C24,2,0)</f>
        <v>#DIV/0!</v>
      </c>
      <c r="G24" s="45" t="e">
        <f t="shared" ref="G24:H24" ca="1" si="12">D24/OFFSET(D24,2,0)</f>
        <v>#DIV/0!</v>
      </c>
      <c r="H24" s="45" t="e">
        <f t="shared" ca="1" si="12"/>
        <v>#DIV/0!</v>
      </c>
      <c r="I24" s="28"/>
    </row>
    <row r="25" spans="1:9" s="3" customFormat="1">
      <c r="A25" s="35"/>
      <c r="B25" s="43" t="s">
        <v>9</v>
      </c>
      <c r="C25" s="123"/>
      <c r="D25" s="123"/>
      <c r="E25" s="132">
        <f t="shared" si="5"/>
        <v>0</v>
      </c>
      <c r="F25" s="45" t="e">
        <f ca="1">C25/OFFSET(C25,1,0)</f>
        <v>#DIV/0!</v>
      </c>
      <c r="G25" s="45" t="e">
        <f t="shared" ref="G25:H25" ca="1" si="13">D25/OFFSET(D25,1,0)</f>
        <v>#DIV/0!</v>
      </c>
      <c r="H25" s="50" t="e">
        <f t="shared" ca="1" si="13"/>
        <v>#DIV/0!</v>
      </c>
      <c r="I25" s="28"/>
    </row>
    <row r="26" spans="1:9" s="3" customFormat="1">
      <c r="A26" s="35" t="s">
        <v>14</v>
      </c>
      <c r="B26" s="46" t="s">
        <v>15</v>
      </c>
      <c r="C26" s="132">
        <f>SUM(C22:C25)</f>
        <v>0</v>
      </c>
      <c r="D26" s="132">
        <f>SUM(D22:D25)</f>
        <v>0</v>
      </c>
      <c r="E26" s="132">
        <f t="shared" si="5"/>
        <v>0</v>
      </c>
      <c r="F26" s="45"/>
      <c r="G26" s="45"/>
      <c r="H26" s="45"/>
      <c r="I26" s="28"/>
    </row>
    <row r="27" spans="1:9" s="3" customFormat="1">
      <c r="A27" s="35"/>
      <c r="B27" s="40" t="s">
        <v>16</v>
      </c>
      <c r="C27" s="134"/>
      <c r="D27" s="134"/>
      <c r="E27" s="132"/>
      <c r="F27" s="2"/>
      <c r="G27" s="28"/>
      <c r="H27" s="28"/>
      <c r="I27" s="28"/>
    </row>
    <row r="28" spans="1:9" s="3" customFormat="1">
      <c r="A28" s="35"/>
      <c r="B28" s="43" t="s">
        <v>6</v>
      </c>
      <c r="C28" s="134"/>
      <c r="D28" s="134"/>
      <c r="E28" s="132">
        <f t="shared" si="5"/>
        <v>0</v>
      </c>
      <c r="F28" s="45" t="e">
        <f ca="1">C28/OFFSET(C28,4,0)</f>
        <v>#DIV/0!</v>
      </c>
      <c r="G28" s="45" t="e">
        <f t="shared" ref="G28:H28" ca="1" si="14">D28/OFFSET(D28,4,0)</f>
        <v>#DIV/0!</v>
      </c>
      <c r="H28" s="45" t="e">
        <f t="shared" ca="1" si="14"/>
        <v>#DIV/0!</v>
      </c>
      <c r="I28" s="28"/>
    </row>
    <row r="29" spans="1:9" s="3" customFormat="1" ht="15.6">
      <c r="A29" s="35"/>
      <c r="B29" s="43" t="s">
        <v>7</v>
      </c>
      <c r="C29" s="134"/>
      <c r="D29" s="134"/>
      <c r="E29" s="132">
        <f t="shared" si="5"/>
        <v>0</v>
      </c>
      <c r="F29" s="45" t="e">
        <f ca="1">C29/OFFSET(C29,3,0)</f>
        <v>#DIV/0!</v>
      </c>
      <c r="G29" s="45" t="e">
        <f t="shared" ref="G29:H29" ca="1" si="15">D29/OFFSET(D29,3,0)</f>
        <v>#DIV/0!</v>
      </c>
      <c r="H29" s="45" t="e">
        <f t="shared" ca="1" si="15"/>
        <v>#DIV/0!</v>
      </c>
      <c r="I29" s="26"/>
    </row>
    <row r="30" spans="1:9" s="3" customFormat="1">
      <c r="A30" s="35"/>
      <c r="B30" s="43" t="s">
        <v>8</v>
      </c>
      <c r="C30" s="134"/>
      <c r="D30" s="134"/>
      <c r="E30" s="132">
        <f t="shared" si="5"/>
        <v>0</v>
      </c>
      <c r="F30" s="45" t="e">
        <f ca="1">C30/OFFSET(C30,2,0)</f>
        <v>#DIV/0!</v>
      </c>
      <c r="G30" s="45" t="e">
        <f t="shared" ref="G30:H30" ca="1" si="16">D30/OFFSET(D30,2,0)</f>
        <v>#DIV/0!</v>
      </c>
      <c r="H30" s="45" t="e">
        <f t="shared" ca="1" si="16"/>
        <v>#DIV/0!</v>
      </c>
      <c r="I30" s="28"/>
    </row>
    <row r="31" spans="1:9" s="3" customFormat="1" ht="15.6">
      <c r="A31" s="35"/>
      <c r="B31" s="43" t="s">
        <v>9</v>
      </c>
      <c r="C31" s="134"/>
      <c r="D31" s="134"/>
      <c r="E31" s="132">
        <f t="shared" si="5"/>
        <v>0</v>
      </c>
      <c r="F31" s="45" t="e">
        <f ca="1">C31/OFFSET(C31,1,0)</f>
        <v>#DIV/0!</v>
      </c>
      <c r="G31" s="45" t="e">
        <f t="shared" ref="G31:H31" ca="1" si="17">D31/OFFSET(D31,1,0)</f>
        <v>#DIV/0!</v>
      </c>
      <c r="H31" s="50" t="e">
        <f t="shared" ca="1" si="17"/>
        <v>#DIV/0!</v>
      </c>
      <c r="I31" s="26"/>
    </row>
    <row r="32" spans="1:9" s="3" customFormat="1">
      <c r="A32" s="35" t="s">
        <v>17</v>
      </c>
      <c r="B32" s="46" t="s">
        <v>18</v>
      </c>
      <c r="C32" s="132">
        <f>SUM(C28:C31)</f>
        <v>0</v>
      </c>
      <c r="D32" s="132">
        <f>SUM(D28:D31)</f>
        <v>0</v>
      </c>
      <c r="E32" s="132">
        <f t="shared" si="5"/>
        <v>0</v>
      </c>
      <c r="F32" s="2"/>
      <c r="G32" s="28"/>
      <c r="H32" s="28"/>
      <c r="I32" s="28"/>
    </row>
    <row r="33" spans="1:9" s="3" customFormat="1">
      <c r="A33" s="35" t="s">
        <v>19</v>
      </c>
      <c r="B33" s="52" t="s">
        <v>54</v>
      </c>
      <c r="C33" s="131">
        <f>C14+C20+C26+C32</f>
        <v>0</v>
      </c>
      <c r="D33" s="131">
        <f>D14+D20+D26+D32</f>
        <v>0</v>
      </c>
      <c r="E33" s="132">
        <f t="shared" si="5"/>
        <v>0</v>
      </c>
      <c r="F33" s="24"/>
      <c r="G33" s="28"/>
      <c r="H33" s="28"/>
      <c r="I33" s="28"/>
    </row>
    <row r="34" spans="1:9" s="3" customFormat="1" ht="15.6">
      <c r="A34" s="53" t="s">
        <v>20</v>
      </c>
      <c r="B34" s="54" t="s">
        <v>21</v>
      </c>
      <c r="C34" s="135"/>
      <c r="D34" s="135"/>
      <c r="E34" s="132">
        <f t="shared" si="5"/>
        <v>0</v>
      </c>
      <c r="F34" s="24"/>
      <c r="G34" s="38"/>
      <c r="H34" s="56"/>
      <c r="I34" s="38"/>
    </row>
    <row r="35" spans="1:9" s="3" customFormat="1" ht="15.6">
      <c r="A35" s="35" t="s">
        <v>22</v>
      </c>
      <c r="B35" s="33" t="s">
        <v>23</v>
      </c>
      <c r="C35" s="131">
        <f>C33-C34</f>
        <v>0</v>
      </c>
      <c r="D35" s="131">
        <f>D33-D34</f>
        <v>0</v>
      </c>
      <c r="E35" s="132">
        <f t="shared" si="5"/>
        <v>0</v>
      </c>
      <c r="F35" s="24"/>
      <c r="G35" s="57"/>
      <c r="H35" s="58"/>
      <c r="I35" s="57"/>
    </row>
    <row r="36" spans="1:9" s="3" customFormat="1" ht="16.2" thickBot="1">
      <c r="A36" s="59"/>
      <c r="B36" s="60"/>
      <c r="C36" s="134"/>
      <c r="D36" s="134"/>
      <c r="E36" s="132"/>
      <c r="F36" s="24"/>
      <c r="G36" s="49"/>
      <c r="H36" s="26"/>
      <c r="I36" s="38"/>
    </row>
    <row r="37" spans="1:9" s="3" customFormat="1" ht="13.8" thickTop="1">
      <c r="A37" s="61"/>
      <c r="B37" s="62"/>
      <c r="C37" s="134"/>
      <c r="D37" s="134"/>
      <c r="E37" s="132"/>
      <c r="F37" s="2"/>
      <c r="G37" s="28"/>
      <c r="H37" s="28"/>
      <c r="I37" s="28"/>
    </row>
    <row r="38" spans="1:9" s="3" customFormat="1" ht="15.6">
      <c r="A38" s="35"/>
      <c r="B38" s="33" t="s">
        <v>24</v>
      </c>
      <c r="C38" s="134"/>
      <c r="D38" s="134"/>
      <c r="E38" s="132"/>
      <c r="F38" s="24"/>
      <c r="G38" s="26"/>
      <c r="H38" s="38"/>
      <c r="I38" s="38"/>
    </row>
    <row r="39" spans="1:9" s="3" customFormat="1">
      <c r="A39" s="35"/>
      <c r="B39" s="43" t="s">
        <v>6</v>
      </c>
      <c r="C39" s="124"/>
      <c r="D39" s="124"/>
      <c r="E39" s="132">
        <f t="shared" si="5"/>
        <v>0</v>
      </c>
      <c r="F39" s="45" t="e">
        <f ca="1">C39/OFFSET(C39,4,0)</f>
        <v>#DIV/0!</v>
      </c>
      <c r="G39" s="45" t="e">
        <f t="shared" ref="G39:H39" ca="1" si="18">D39/OFFSET(D39,4,0)</f>
        <v>#DIV/0!</v>
      </c>
      <c r="H39" s="45" t="e">
        <f t="shared" ca="1" si="18"/>
        <v>#DIV/0!</v>
      </c>
      <c r="I39" s="28"/>
    </row>
    <row r="40" spans="1:9" s="3" customFormat="1">
      <c r="A40" s="35"/>
      <c r="B40" s="43" t="s">
        <v>7</v>
      </c>
      <c r="C40" s="124"/>
      <c r="D40" s="124"/>
      <c r="E40" s="132">
        <f t="shared" si="5"/>
        <v>0</v>
      </c>
      <c r="F40" s="45" t="e">
        <f ca="1">C40/OFFSET(C40,3,0)</f>
        <v>#DIV/0!</v>
      </c>
      <c r="G40" s="45" t="e">
        <f t="shared" ref="G40:H40" ca="1" si="19">D40/OFFSET(D40,3,0)</f>
        <v>#DIV/0!</v>
      </c>
      <c r="H40" s="45" t="e">
        <f t="shared" ca="1" si="19"/>
        <v>#DIV/0!</v>
      </c>
      <c r="I40" s="28"/>
    </row>
    <row r="41" spans="1:9" s="3" customFormat="1">
      <c r="A41" s="35"/>
      <c r="B41" s="43" t="s">
        <v>8</v>
      </c>
      <c r="C41" s="124"/>
      <c r="D41" s="124"/>
      <c r="E41" s="132">
        <f t="shared" si="5"/>
        <v>0</v>
      </c>
      <c r="F41" s="45" t="e">
        <f ca="1">C41/OFFSET(C41,2,0)</f>
        <v>#DIV/0!</v>
      </c>
      <c r="G41" s="45" t="e">
        <f t="shared" ref="G41:H41" ca="1" si="20">D41/OFFSET(D41,2,0)</f>
        <v>#DIV/0!</v>
      </c>
      <c r="H41" s="45" t="e">
        <f t="shared" ca="1" si="20"/>
        <v>#DIV/0!</v>
      </c>
      <c r="I41" s="28"/>
    </row>
    <row r="42" spans="1:9" s="3" customFormat="1">
      <c r="A42" s="35"/>
      <c r="B42" s="43" t="s">
        <v>9</v>
      </c>
      <c r="C42" s="124"/>
      <c r="D42" s="124"/>
      <c r="E42" s="132">
        <f t="shared" si="5"/>
        <v>0</v>
      </c>
      <c r="F42" s="45" t="e">
        <f ca="1">C42/OFFSET(C42,1,0)</f>
        <v>#DIV/0!</v>
      </c>
      <c r="G42" s="45" t="e">
        <f t="shared" ref="G42:H42" ca="1" si="21">D42/OFFSET(D42,1,0)</f>
        <v>#DIV/0!</v>
      </c>
      <c r="H42" s="50" t="e">
        <f t="shared" ca="1" si="21"/>
        <v>#DIV/0!</v>
      </c>
      <c r="I42" s="28"/>
    </row>
    <row r="43" spans="1:9" s="3" customFormat="1">
      <c r="A43" s="35" t="s">
        <v>25</v>
      </c>
      <c r="B43" s="46" t="s">
        <v>26</v>
      </c>
      <c r="C43" s="131">
        <f>SUM(C39:C42)</f>
        <v>0</v>
      </c>
      <c r="D43" s="131">
        <f>SUM(D39:D42)</f>
        <v>0</v>
      </c>
      <c r="E43" s="132">
        <f t="shared" si="5"/>
        <v>0</v>
      </c>
      <c r="F43" s="45"/>
      <c r="G43" s="45"/>
      <c r="H43" s="45"/>
      <c r="I43" s="28"/>
    </row>
    <row r="44" spans="1:9" s="3" customFormat="1">
      <c r="A44" s="35"/>
      <c r="B44" s="33"/>
      <c r="C44" s="134"/>
      <c r="D44" s="134"/>
      <c r="E44" s="132"/>
      <c r="F44" s="2"/>
      <c r="G44" s="28"/>
      <c r="H44" s="28"/>
      <c r="I44" s="28"/>
    </row>
    <row r="45" spans="1:9" s="3" customFormat="1">
      <c r="A45" s="35"/>
      <c r="B45" s="33" t="s">
        <v>60</v>
      </c>
      <c r="C45" s="134"/>
      <c r="D45" s="134"/>
      <c r="E45" s="132"/>
      <c r="F45" s="2"/>
      <c r="G45" s="28"/>
      <c r="H45" s="28"/>
      <c r="I45" s="28"/>
    </row>
    <row r="46" spans="1:9" s="3" customFormat="1">
      <c r="A46" s="35"/>
      <c r="B46" s="43" t="s">
        <v>6</v>
      </c>
      <c r="C46" s="125"/>
      <c r="D46" s="125"/>
      <c r="E46" s="132">
        <f t="shared" si="5"/>
        <v>0</v>
      </c>
      <c r="F46" s="45" t="e">
        <f ca="1">C46/OFFSET(C46,4,0)</f>
        <v>#DIV/0!</v>
      </c>
      <c r="G46" s="45" t="e">
        <f t="shared" ref="G46:H46" ca="1" si="22">D46/OFFSET(D46,4,0)</f>
        <v>#DIV/0!</v>
      </c>
      <c r="H46" s="45" t="e">
        <f t="shared" ca="1" si="22"/>
        <v>#DIV/0!</v>
      </c>
      <c r="I46" s="28"/>
    </row>
    <row r="47" spans="1:9" s="3" customFormat="1">
      <c r="A47" s="35"/>
      <c r="B47" s="43" t="s">
        <v>7</v>
      </c>
      <c r="C47" s="125"/>
      <c r="D47" s="125"/>
      <c r="E47" s="132">
        <f t="shared" si="5"/>
        <v>0</v>
      </c>
      <c r="F47" s="45" t="e">
        <f ca="1">C47/OFFSET(C47,3,0)</f>
        <v>#DIV/0!</v>
      </c>
      <c r="G47" s="45" t="e">
        <f t="shared" ref="G47:H47" ca="1" si="23">D47/OFFSET(D47,3,0)</f>
        <v>#DIV/0!</v>
      </c>
      <c r="H47" s="45" t="e">
        <f t="shared" ca="1" si="23"/>
        <v>#DIV/0!</v>
      </c>
      <c r="I47" s="28"/>
    </row>
    <row r="48" spans="1:9" s="3" customFormat="1">
      <c r="A48" s="35"/>
      <c r="B48" s="43" t="s">
        <v>8</v>
      </c>
      <c r="C48" s="125"/>
      <c r="D48" s="125"/>
      <c r="E48" s="132">
        <f t="shared" si="5"/>
        <v>0</v>
      </c>
      <c r="F48" s="45" t="e">
        <f ca="1">C48/OFFSET(C48,2,0)</f>
        <v>#DIV/0!</v>
      </c>
      <c r="G48" s="45" t="e">
        <f t="shared" ref="G48:H48" ca="1" si="24">D48/OFFSET(D48,2,0)</f>
        <v>#DIV/0!</v>
      </c>
      <c r="H48" s="45" t="e">
        <f t="shared" ca="1" si="24"/>
        <v>#DIV/0!</v>
      </c>
      <c r="I48" s="28"/>
    </row>
    <row r="49" spans="1:9" s="3" customFormat="1" ht="14.4">
      <c r="A49" s="35"/>
      <c r="B49" s="43" t="s">
        <v>9</v>
      </c>
      <c r="C49" s="125"/>
      <c r="D49" s="125"/>
      <c r="E49" s="132">
        <f t="shared" si="5"/>
        <v>0</v>
      </c>
      <c r="F49" s="45" t="e">
        <f ca="1">C49/OFFSET(C49,1,0)</f>
        <v>#DIV/0!</v>
      </c>
      <c r="G49" s="45" t="e">
        <f t="shared" ref="G49:H49" ca="1" si="25">D49/OFFSET(D49,1,0)</f>
        <v>#DIV/0!</v>
      </c>
      <c r="H49" s="50" t="e">
        <f t="shared" ca="1" si="25"/>
        <v>#DIV/0!</v>
      </c>
      <c r="I49" s="65"/>
    </row>
    <row r="50" spans="1:9" s="3" customFormat="1">
      <c r="A50" s="35" t="s">
        <v>27</v>
      </c>
      <c r="B50" s="33" t="s">
        <v>28</v>
      </c>
      <c r="C50" s="131">
        <f>SUM(C46:C49)</f>
        <v>0</v>
      </c>
      <c r="D50" s="131">
        <f>SUM(D46:D49)</f>
        <v>0</v>
      </c>
      <c r="E50" s="132">
        <f t="shared" si="5"/>
        <v>0</v>
      </c>
      <c r="F50" s="13"/>
      <c r="G50" s="13"/>
      <c r="H50" s="13"/>
      <c r="I50" s="28"/>
    </row>
    <row r="51" spans="1:9" s="3" customFormat="1" ht="14.4">
      <c r="A51" s="35"/>
      <c r="B51" s="33"/>
      <c r="C51" s="134"/>
      <c r="D51" s="134"/>
      <c r="E51" s="132"/>
      <c r="F51" s="24"/>
      <c r="G51" s="65"/>
      <c r="H51" s="66"/>
      <c r="I51" s="67"/>
    </row>
    <row r="52" spans="1:9" s="3" customFormat="1" ht="15.6">
      <c r="A52" s="35"/>
      <c r="B52" s="33" t="s">
        <v>61</v>
      </c>
      <c r="C52" s="134"/>
      <c r="D52" s="134"/>
      <c r="E52" s="132"/>
      <c r="F52" s="2"/>
      <c r="G52" s="68"/>
      <c r="H52" s="67"/>
      <c r="I52" s="69"/>
    </row>
    <row r="53" spans="1:9" s="3" customFormat="1" ht="14.4">
      <c r="A53" s="35"/>
      <c r="B53" s="43" t="s">
        <v>6</v>
      </c>
      <c r="C53" s="116"/>
      <c r="D53" s="116"/>
      <c r="E53" s="132">
        <f t="shared" si="5"/>
        <v>0</v>
      </c>
      <c r="F53" s="45" t="e">
        <f ca="1">C53/OFFSET(C53,4,0)</f>
        <v>#DIV/0!</v>
      </c>
      <c r="G53" s="45" t="e">
        <f t="shared" ref="G53:H53" ca="1" si="26">D53/OFFSET(D53,4,0)</f>
        <v>#DIV/0!</v>
      </c>
      <c r="H53" s="45" t="e">
        <f t="shared" ca="1" si="26"/>
        <v>#DIV/0!</v>
      </c>
      <c r="I53" s="65"/>
    </row>
    <row r="54" spans="1:9" s="3" customFormat="1">
      <c r="A54" s="35"/>
      <c r="B54" s="43" t="s">
        <v>7</v>
      </c>
      <c r="C54" s="134"/>
      <c r="D54" s="134"/>
      <c r="E54" s="132">
        <f t="shared" si="5"/>
        <v>0</v>
      </c>
      <c r="F54" s="45" t="e">
        <f ca="1">C54/OFFSET(C54,3,0)</f>
        <v>#DIV/0!</v>
      </c>
      <c r="G54" s="45" t="e">
        <f t="shared" ref="G54:H54" ca="1" si="27">D54/OFFSET(D54,3,0)</f>
        <v>#DIV/0!</v>
      </c>
      <c r="H54" s="45" t="e">
        <f t="shared" ca="1" si="27"/>
        <v>#DIV/0!</v>
      </c>
      <c r="I54" s="28"/>
    </row>
    <row r="55" spans="1:9" s="3" customFormat="1">
      <c r="A55" s="35"/>
      <c r="B55" s="43" t="s">
        <v>8</v>
      </c>
      <c r="C55" s="134"/>
      <c r="D55" s="134"/>
      <c r="E55" s="132">
        <f t="shared" si="5"/>
        <v>0</v>
      </c>
      <c r="F55" s="45" t="e">
        <f ca="1">C55/OFFSET(C55,2,0)</f>
        <v>#DIV/0!</v>
      </c>
      <c r="G55" s="45" t="e">
        <f t="shared" ref="G55:H55" ca="1" si="28">D55/OFFSET(D55,2,0)</f>
        <v>#DIV/0!</v>
      </c>
      <c r="H55" s="45" t="e">
        <f t="shared" ca="1" si="28"/>
        <v>#DIV/0!</v>
      </c>
      <c r="I55" s="71"/>
    </row>
    <row r="56" spans="1:9" s="3" customFormat="1">
      <c r="A56" s="35"/>
      <c r="B56" s="43" t="s">
        <v>9</v>
      </c>
      <c r="C56" s="117"/>
      <c r="D56" s="117"/>
      <c r="E56" s="132">
        <f t="shared" si="5"/>
        <v>0</v>
      </c>
      <c r="F56" s="45" t="e">
        <f ca="1">C56/OFFSET(C56,1,0)</f>
        <v>#DIV/0!</v>
      </c>
      <c r="G56" s="45" t="e">
        <f t="shared" ref="G56:H56" ca="1" si="29">D56/OFFSET(D56,1,0)</f>
        <v>#DIV/0!</v>
      </c>
      <c r="H56" s="50" t="e">
        <f t="shared" ca="1" si="29"/>
        <v>#DIV/0!</v>
      </c>
      <c r="I56" s="28"/>
    </row>
    <row r="57" spans="1:9" s="3" customFormat="1">
      <c r="A57" s="35" t="s">
        <v>29</v>
      </c>
      <c r="B57" s="33" t="s">
        <v>30</v>
      </c>
      <c r="C57" s="131">
        <f>SUM(C53:C56)</f>
        <v>0</v>
      </c>
      <c r="D57" s="131">
        <f>SUM(D53:D56)</f>
        <v>0</v>
      </c>
      <c r="E57" s="132">
        <f t="shared" si="5"/>
        <v>0</v>
      </c>
      <c r="F57" s="13"/>
      <c r="G57" s="13"/>
      <c r="H57" s="13"/>
      <c r="I57" s="28"/>
    </row>
    <row r="58" spans="1:9" s="3" customFormat="1">
      <c r="A58" s="35"/>
      <c r="B58" s="33"/>
      <c r="C58" s="134"/>
      <c r="D58" s="134"/>
      <c r="E58" s="132"/>
      <c r="F58" s="2"/>
      <c r="G58" s="28"/>
      <c r="H58" s="28"/>
      <c r="I58" s="28"/>
    </row>
    <row r="59" spans="1:9" s="3" customFormat="1">
      <c r="A59" s="73" t="s">
        <v>72</v>
      </c>
      <c r="B59" s="33" t="s">
        <v>31</v>
      </c>
      <c r="C59" s="126"/>
      <c r="D59" s="126"/>
      <c r="E59" s="132">
        <f t="shared" si="5"/>
        <v>0</v>
      </c>
      <c r="F59" s="2"/>
      <c r="G59" s="28"/>
      <c r="H59" s="28"/>
      <c r="I59" s="28"/>
    </row>
    <row r="60" spans="1:9" s="3" customFormat="1">
      <c r="A60" s="73" t="s">
        <v>73</v>
      </c>
      <c r="B60" s="75" t="s">
        <v>71</v>
      </c>
      <c r="C60" s="127"/>
      <c r="D60" s="127"/>
      <c r="E60" s="132">
        <f t="shared" si="5"/>
        <v>0</v>
      </c>
      <c r="F60" s="2"/>
      <c r="G60" s="28"/>
      <c r="H60" s="28"/>
      <c r="I60" s="28"/>
    </row>
    <row r="61" spans="1:9" s="3" customFormat="1" ht="14.4">
      <c r="A61" s="35"/>
      <c r="B61" s="33" t="s">
        <v>32</v>
      </c>
      <c r="C61" s="134"/>
      <c r="D61" s="134"/>
      <c r="E61" s="132"/>
      <c r="F61" s="2"/>
      <c r="G61" s="28"/>
      <c r="H61" s="66"/>
      <c r="I61" s="65"/>
    </row>
    <row r="62" spans="1:9" s="3" customFormat="1" ht="14.4">
      <c r="A62" s="35" t="s">
        <v>33</v>
      </c>
      <c r="B62" s="77" t="s">
        <v>34</v>
      </c>
      <c r="C62" s="128"/>
      <c r="D62" s="128"/>
      <c r="E62" s="132">
        <f t="shared" si="5"/>
        <v>0</v>
      </c>
      <c r="F62" s="45" t="e">
        <f ca="1">C62/OFFSET(C62,4,0)</f>
        <v>#DIV/0!</v>
      </c>
      <c r="G62" s="45" t="e">
        <f t="shared" ref="G62:H62" ca="1" si="30">D62/OFFSET(D62,4,0)</f>
        <v>#DIV/0!</v>
      </c>
      <c r="H62" s="45" t="e">
        <f t="shared" ca="1" si="30"/>
        <v>#DIV/0!</v>
      </c>
      <c r="I62" s="68"/>
    </row>
    <row r="63" spans="1:9" s="3" customFormat="1">
      <c r="A63" s="35" t="s">
        <v>35</v>
      </c>
      <c r="B63" s="77" t="s">
        <v>36</v>
      </c>
      <c r="C63" s="128"/>
      <c r="D63" s="128"/>
      <c r="E63" s="132">
        <f t="shared" si="5"/>
        <v>0</v>
      </c>
      <c r="F63" s="45" t="e">
        <f ca="1">C63/OFFSET(C63,3,0)</f>
        <v>#DIV/0!</v>
      </c>
      <c r="G63" s="45" t="e">
        <f t="shared" ref="G63:H63" ca="1" si="31">D63/OFFSET(D63,3,0)</f>
        <v>#DIV/0!</v>
      </c>
      <c r="H63" s="45" t="e">
        <f t="shared" ca="1" si="31"/>
        <v>#DIV/0!</v>
      </c>
      <c r="I63" s="28"/>
    </row>
    <row r="64" spans="1:9" s="3" customFormat="1">
      <c r="A64" s="35" t="s">
        <v>37</v>
      </c>
      <c r="B64" s="77" t="s">
        <v>38</v>
      </c>
      <c r="C64" s="128"/>
      <c r="D64" s="128"/>
      <c r="E64" s="132">
        <f t="shared" si="5"/>
        <v>0</v>
      </c>
      <c r="F64" s="45" t="e">
        <f ca="1">C64/OFFSET(C64,2,0)</f>
        <v>#DIV/0!</v>
      </c>
      <c r="G64" s="45" t="e">
        <f t="shared" ref="G64:H64" ca="1" si="32">D64/OFFSET(D64,2,0)</f>
        <v>#DIV/0!</v>
      </c>
      <c r="H64" s="45" t="e">
        <f t="shared" ca="1" si="32"/>
        <v>#DIV/0!</v>
      </c>
    </row>
    <row r="65" spans="1:9" s="3" customFormat="1">
      <c r="A65" s="35" t="s">
        <v>39</v>
      </c>
      <c r="B65" s="77" t="s">
        <v>40</v>
      </c>
      <c r="C65" s="128"/>
      <c r="D65" s="128"/>
      <c r="E65" s="132">
        <f t="shared" si="5"/>
        <v>0</v>
      </c>
      <c r="F65" s="45" t="e">
        <f ca="1">C65/OFFSET(C65,1,0)</f>
        <v>#DIV/0!</v>
      </c>
      <c r="G65" s="45" t="e">
        <f t="shared" ref="G65:H65" ca="1" si="33">D65/OFFSET(D65,1,0)</f>
        <v>#DIV/0!</v>
      </c>
      <c r="H65" s="50" t="e">
        <f t="shared" ca="1" si="33"/>
        <v>#DIV/0!</v>
      </c>
    </row>
    <row r="66" spans="1:9" s="3" customFormat="1">
      <c r="A66" s="35" t="s">
        <v>41</v>
      </c>
      <c r="B66" s="52" t="s">
        <v>55</v>
      </c>
      <c r="C66" s="131">
        <f>SUM(C62:C65)</f>
        <v>0</v>
      </c>
      <c r="D66" s="131">
        <f>SUM(D62:D65)</f>
        <v>0</v>
      </c>
      <c r="E66" s="132">
        <f t="shared" si="5"/>
        <v>0</v>
      </c>
      <c r="F66" s="45" t="e">
        <f>C66/C33</f>
        <v>#DIV/0!</v>
      </c>
      <c r="G66" s="45" t="e">
        <f t="shared" ref="G66:H66" si="34">D66/D33</f>
        <v>#DIV/0!</v>
      </c>
      <c r="H66" s="45" t="e">
        <f t="shared" si="34"/>
        <v>#DIV/0!</v>
      </c>
    </row>
    <row r="67" spans="1:9" s="3" customFormat="1">
      <c r="A67" s="53" t="s">
        <v>42</v>
      </c>
      <c r="B67" s="54" t="s">
        <v>21</v>
      </c>
      <c r="C67" s="135"/>
      <c r="D67" s="135"/>
      <c r="E67" s="132">
        <f t="shared" si="5"/>
        <v>0</v>
      </c>
      <c r="F67" s="2"/>
      <c r="G67" s="28"/>
      <c r="H67" s="28"/>
    </row>
    <row r="68" spans="1:9" s="3" customFormat="1" ht="14.4">
      <c r="A68" s="35" t="s">
        <v>43</v>
      </c>
      <c r="B68" s="33" t="s">
        <v>44</v>
      </c>
      <c r="C68" s="131">
        <f>C66-C67</f>
        <v>0</v>
      </c>
      <c r="D68" s="131">
        <f>D66-D67</f>
        <v>0</v>
      </c>
      <c r="E68" s="132">
        <f t="shared" si="5"/>
        <v>0</v>
      </c>
      <c r="F68" s="2"/>
      <c r="G68" s="67"/>
      <c r="H68" s="79"/>
    </row>
    <row r="69" spans="1:9" s="3" customFormat="1">
      <c r="A69" s="35"/>
      <c r="B69" s="33"/>
      <c r="C69" s="134"/>
      <c r="D69" s="134"/>
      <c r="E69" s="132"/>
      <c r="F69" s="2"/>
      <c r="G69" s="28"/>
      <c r="H69" s="28"/>
    </row>
    <row r="70" spans="1:9" s="3" customFormat="1" ht="14.4">
      <c r="A70" s="35" t="s">
        <v>45</v>
      </c>
      <c r="B70" s="33" t="s">
        <v>46</v>
      </c>
      <c r="C70" s="133">
        <f>C43+C50+C57+C59+C60+C68</f>
        <v>0</v>
      </c>
      <c r="D70" s="133">
        <f>D43+D50+D57+D59+D60+D68</f>
        <v>0</v>
      </c>
      <c r="E70" s="132">
        <f t="shared" si="5"/>
        <v>0</v>
      </c>
      <c r="F70" s="2"/>
      <c r="G70" s="80"/>
      <c r="H70" s="68"/>
    </row>
    <row r="71" spans="1:9" s="3" customFormat="1">
      <c r="A71" s="35"/>
      <c r="B71" s="81"/>
      <c r="C71" s="134"/>
      <c r="D71" s="134"/>
      <c r="E71" s="132"/>
      <c r="F71" s="2"/>
      <c r="G71" s="28"/>
      <c r="H71" s="28"/>
    </row>
    <row r="72" spans="1:9" s="3" customFormat="1" ht="14.4">
      <c r="A72" s="35" t="s">
        <v>47</v>
      </c>
      <c r="B72" s="33" t="s">
        <v>48</v>
      </c>
      <c r="C72" s="131"/>
      <c r="D72" s="131"/>
      <c r="E72" s="132">
        <f t="shared" si="5"/>
        <v>0</v>
      </c>
      <c r="F72" s="24"/>
      <c r="G72" s="82"/>
      <c r="H72" s="83"/>
    </row>
    <row r="73" spans="1:9" s="3" customFormat="1">
      <c r="A73" s="35"/>
      <c r="B73" s="81"/>
      <c r="C73" s="134"/>
      <c r="D73" s="134"/>
      <c r="E73" s="132"/>
      <c r="F73" s="2"/>
      <c r="G73" s="28"/>
      <c r="H73" s="28"/>
      <c r="I73" s="28"/>
    </row>
    <row r="74" spans="1:9" s="3" customFormat="1">
      <c r="A74" s="35" t="s">
        <v>49</v>
      </c>
      <c r="B74" s="33" t="s">
        <v>50</v>
      </c>
      <c r="C74" s="132">
        <f>C70+C72</f>
        <v>0</v>
      </c>
      <c r="D74" s="132">
        <f>D70+D72</f>
        <v>0</v>
      </c>
      <c r="E74" s="132">
        <f>D74+C74</f>
        <v>0</v>
      </c>
      <c r="F74" s="2"/>
      <c r="G74" s="28"/>
      <c r="H74" s="28"/>
      <c r="I74" s="28"/>
    </row>
    <row r="75" spans="1:9" s="3" customFormat="1">
      <c r="A75" s="35"/>
      <c r="B75" s="33" t="s">
        <v>94</v>
      </c>
      <c r="C75" s="134"/>
      <c r="D75" s="134"/>
      <c r="E75" s="132">
        <f>D75+C75</f>
        <v>0</v>
      </c>
      <c r="F75" s="2"/>
      <c r="G75" s="28"/>
      <c r="H75" s="28"/>
      <c r="I75" s="28"/>
    </row>
    <row r="76" spans="1:9" s="3" customFormat="1" ht="13.8" thickBot="1">
      <c r="A76" s="84" t="s">
        <v>51</v>
      </c>
      <c r="B76" s="85" t="s">
        <v>64</v>
      </c>
      <c r="C76" s="129"/>
      <c r="D76" s="129"/>
      <c r="E76" s="132">
        <f>D76+C76</f>
        <v>0</v>
      </c>
      <c r="F76" s="2"/>
      <c r="G76" s="28"/>
      <c r="H76" s="28"/>
      <c r="I76" s="28"/>
    </row>
    <row r="77" spans="1:9" s="3" customFormat="1" ht="30.75" customHeight="1">
      <c r="A77" s="148" t="s">
        <v>56</v>
      </c>
      <c r="B77" s="149"/>
      <c r="C77" s="136">
        <f>C6+C33-C67-C74</f>
        <v>0</v>
      </c>
      <c r="D77" s="136">
        <f>D6+D33-D67-D74</f>
        <v>0</v>
      </c>
      <c r="E77" s="137">
        <f>(E6+E33)-(E67+E74)</f>
        <v>0</v>
      </c>
      <c r="F77" s="2"/>
      <c r="G77" s="28"/>
      <c r="H77" s="28"/>
      <c r="I77" s="28"/>
    </row>
    <row r="78" spans="1:9" s="3" customFormat="1" ht="16.2" customHeight="1">
      <c r="A78" s="89"/>
      <c r="B78" s="17" t="s">
        <v>67</v>
      </c>
      <c r="C78" s="138" t="e">
        <f>(C43+C57+C59+C60+C50)/(C43+C57+C59+C68+C60+C50)</f>
        <v>#DIV/0!</v>
      </c>
      <c r="D78" s="138" t="e">
        <f t="shared" ref="D78:E78" si="35">(D43+D57+D59+D60+D50)/(D43+D57+D59+D68+D60+D50)</f>
        <v>#DIV/0!</v>
      </c>
      <c r="E78" s="138" t="e">
        <f t="shared" si="35"/>
        <v>#DIV/0!</v>
      </c>
      <c r="F78" s="91"/>
      <c r="G78" s="28"/>
      <c r="H78" s="28"/>
      <c r="I78" s="28"/>
    </row>
    <row r="79" spans="1:9" s="3" customFormat="1" ht="16.2" customHeight="1">
      <c r="A79" s="89"/>
      <c r="B79" s="17" t="s">
        <v>68</v>
      </c>
      <c r="C79" s="138" t="e">
        <f>(C43+C57+C59+C60+C50)/(C43+C57+C59+C68+C72+C67+C60+C50)</f>
        <v>#DIV/0!</v>
      </c>
      <c r="D79" s="138" t="e">
        <f t="shared" ref="D79:E79" si="36">(D43+D57+D59+D60+D50)/(D43+D57+D59+D68+D72+D67+D60+D50)</f>
        <v>#DIV/0!</v>
      </c>
      <c r="E79" s="138" t="e">
        <f t="shared" si="36"/>
        <v>#DIV/0!</v>
      </c>
      <c r="F79" s="2"/>
      <c r="G79" s="28"/>
      <c r="H79" s="28"/>
      <c r="I79" s="28"/>
    </row>
    <row r="80" spans="1:9" ht="16.2" customHeight="1">
      <c r="A80" s="89"/>
      <c r="B80" s="17" t="s">
        <v>70</v>
      </c>
      <c r="C80" s="138" t="e">
        <f>C59/C35</f>
        <v>#DIV/0!</v>
      </c>
      <c r="D80" s="138" t="e">
        <f t="shared" ref="D80:E80" si="37">D59/D35</f>
        <v>#DIV/0!</v>
      </c>
      <c r="E80" s="138" t="e">
        <f t="shared" si="37"/>
        <v>#DIV/0!</v>
      </c>
    </row>
    <row r="81" spans="1:11" ht="16.2" customHeight="1">
      <c r="A81" s="89"/>
      <c r="B81" s="17" t="s">
        <v>69</v>
      </c>
      <c r="C81" s="138" t="e">
        <f>D66/E66</f>
        <v>#DIV/0!</v>
      </c>
      <c r="D81" s="138"/>
      <c r="E81" s="138"/>
    </row>
    <row r="82" spans="1:11" ht="16.2" customHeight="1">
      <c r="A82" s="89"/>
      <c r="B82" s="17" t="s">
        <v>89</v>
      </c>
      <c r="C82" s="139" t="e">
        <f>C20/C35</f>
        <v>#DIV/0!</v>
      </c>
      <c r="D82" s="139" t="e">
        <f t="shared" ref="D82:E82" si="38">D20/D35</f>
        <v>#DIV/0!</v>
      </c>
      <c r="E82" s="139" t="e">
        <f t="shared" si="38"/>
        <v>#DIV/0!</v>
      </c>
    </row>
    <row r="83" spans="1:11" ht="16.2" customHeight="1">
      <c r="A83" s="89"/>
      <c r="B83" s="17" t="s">
        <v>95</v>
      </c>
      <c r="C83" s="139" t="e">
        <f>(C43+C50+C57+C59+C60)/(C6+C33)</f>
        <v>#DIV/0!</v>
      </c>
      <c r="D83" s="139" t="e">
        <f t="shared" ref="D83:E83" si="39">(D43+D50+D57+D59+D60)/(D6+D33)</f>
        <v>#DIV/0!</v>
      </c>
      <c r="E83" s="139" t="e">
        <f t="shared" si="39"/>
        <v>#DIV/0!</v>
      </c>
    </row>
    <row r="84" spans="1:11" ht="82.2" customHeight="1">
      <c r="A84" s="150" t="s">
        <v>57</v>
      </c>
      <c r="B84" s="151"/>
      <c r="C84" s="151"/>
      <c r="D84" s="151"/>
      <c r="E84" s="151"/>
    </row>
    <row r="85" spans="1:11">
      <c r="A85" s="93"/>
    </row>
    <row r="86" spans="1:11" s="95" customFormat="1" ht="19.5" customHeight="1">
      <c r="A86" s="94" t="s">
        <v>62</v>
      </c>
      <c r="B86" s="18"/>
      <c r="C86" s="114"/>
      <c r="D86" s="114"/>
      <c r="E86" s="114"/>
      <c r="F86" s="2"/>
      <c r="G86" s="28"/>
      <c r="H86" s="28"/>
      <c r="I86" s="28"/>
      <c r="J86" s="5"/>
      <c r="K86" s="5"/>
    </row>
    <row r="87" spans="1:11" s="95" customFormat="1" ht="19.5" customHeight="1">
      <c r="A87" s="94"/>
      <c r="B87" s="18"/>
      <c r="C87" s="114"/>
      <c r="D87" s="114"/>
      <c r="E87" s="114"/>
      <c r="F87" s="2"/>
      <c r="G87" s="28"/>
      <c r="H87" s="28"/>
      <c r="I87" s="28"/>
      <c r="J87" s="5"/>
      <c r="K87" s="5"/>
    </row>
    <row r="88" spans="1:11" s="95" customFormat="1" ht="19.5" customHeight="1">
      <c r="A88" s="94"/>
      <c r="B88" s="18"/>
      <c r="C88" s="114"/>
      <c r="D88" s="114"/>
      <c r="E88" s="114"/>
      <c r="F88" s="2"/>
      <c r="G88" s="28"/>
      <c r="H88" s="28"/>
      <c r="I88" s="28"/>
      <c r="J88" s="5"/>
      <c r="K88" s="5"/>
    </row>
    <row r="89" spans="1:11" s="95" customFormat="1" ht="19.5" customHeight="1">
      <c r="A89" s="94"/>
      <c r="B89" s="18"/>
      <c r="C89" s="114"/>
      <c r="D89" s="114"/>
      <c r="E89" s="114"/>
      <c r="F89" s="2"/>
      <c r="G89" s="28"/>
      <c r="H89" s="28"/>
      <c r="I89" s="28"/>
      <c r="J89" s="5"/>
      <c r="K89" s="5"/>
    </row>
    <row r="90" spans="1:11" s="95" customFormat="1" ht="19.5" customHeight="1">
      <c r="A90" s="94"/>
      <c r="B90" s="18"/>
      <c r="C90" s="114"/>
      <c r="D90" s="114"/>
      <c r="E90" s="114"/>
      <c r="F90" s="2"/>
      <c r="G90" s="28"/>
      <c r="H90" s="28"/>
      <c r="I90" s="28"/>
      <c r="J90" s="5"/>
      <c r="K90" s="5"/>
    </row>
    <row r="91" spans="1:11" s="95" customFormat="1" ht="19.5" customHeight="1">
      <c r="A91" s="94"/>
      <c r="B91" s="18"/>
      <c r="C91" s="114"/>
      <c r="D91" s="114"/>
      <c r="E91" s="114"/>
      <c r="F91" s="2"/>
      <c r="G91" s="28"/>
      <c r="H91" s="28"/>
      <c r="I91" s="28"/>
      <c r="J91" s="5"/>
      <c r="K91" s="5"/>
    </row>
    <row r="92" spans="1:11" s="95" customFormat="1" ht="19.5" customHeight="1">
      <c r="A92" s="94"/>
      <c r="B92" s="18"/>
      <c r="C92" s="114"/>
      <c r="D92" s="114"/>
      <c r="E92" s="114"/>
      <c r="F92" s="2"/>
      <c r="G92" s="28"/>
      <c r="H92" s="28"/>
      <c r="I92" s="28"/>
      <c r="J92" s="5"/>
      <c r="K92" s="5"/>
    </row>
    <row r="93" spans="1:11" s="95" customFormat="1" ht="19.5" customHeight="1">
      <c r="A93" s="94"/>
      <c r="B93" s="1" t="s">
        <v>65</v>
      </c>
      <c r="C93" s="114" t="e">
        <f>(C74-C68)/C74</f>
        <v>#DIV/0!</v>
      </c>
      <c r="D93" s="1" t="s">
        <v>66</v>
      </c>
      <c r="E93" s="114"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K96"/>
  <sheetViews>
    <sheetView topLeftCell="A70"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K96"/>
  <sheetViews>
    <sheetView topLeftCell="A72"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K96"/>
  <sheetViews>
    <sheetView topLeftCell="A76"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96"/>
  <sheetViews>
    <sheetView topLeftCell="A74"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96"/>
  <sheetViews>
    <sheetView topLeftCell="A75"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K96"/>
  <sheetViews>
    <sheetView topLeftCell="A67" workbookViewId="0">
      <selection sqref="A1:XFD1048576"/>
    </sheetView>
  </sheetViews>
  <sheetFormatPr defaultRowHeight="13.2"/>
  <cols>
    <col min="1" max="1" width="3.33203125" style="13" customWidth="1"/>
    <col min="2" max="2" width="28.6640625" style="14" customWidth="1"/>
    <col min="3" max="5" width="8.88671875" style="13"/>
    <col min="6" max="6" width="7.88671875" style="2" customWidth="1"/>
    <col min="7" max="8" width="7.88671875" style="28" customWidth="1"/>
    <col min="9" max="9" width="8.109375" style="28" customWidth="1"/>
    <col min="10" max="10" width="3" style="3" customWidth="1"/>
    <col min="11" max="11" width="8.88671875" style="3"/>
    <col min="12" max="16384" width="8.88671875" style="13"/>
  </cols>
  <sheetData>
    <row r="1" spans="1:9" s="3" customFormat="1">
      <c r="A1" s="13"/>
      <c r="B1" s="21" t="s">
        <v>90</v>
      </c>
      <c r="C1" s="13"/>
      <c r="D1" s="13"/>
      <c r="E1" s="13"/>
      <c r="F1" s="2" t="s">
        <v>91</v>
      </c>
      <c r="G1" s="22"/>
      <c r="H1" s="23"/>
      <c r="I1" s="23"/>
    </row>
    <row r="2" spans="1:9" s="3" customFormat="1" ht="15.6">
      <c r="A2" s="13"/>
      <c r="B2" s="21" t="s">
        <v>92</v>
      </c>
      <c r="C2" s="13"/>
      <c r="D2" s="13"/>
      <c r="E2" s="13"/>
      <c r="F2" s="24" t="s">
        <v>93</v>
      </c>
      <c r="G2" s="25"/>
      <c r="H2" s="26"/>
      <c r="I2" s="26"/>
    </row>
    <row r="3" spans="1:9" s="3" customFormat="1" ht="13.8" thickBot="1">
      <c r="A3" s="27"/>
      <c r="B3" s="14"/>
      <c r="C3" s="13"/>
      <c r="D3" s="13"/>
      <c r="E3" s="13"/>
      <c r="F3" s="2"/>
      <c r="G3" s="28"/>
      <c r="H3" s="28"/>
      <c r="I3" s="28"/>
    </row>
    <row r="4" spans="1:9" s="3" customFormat="1">
      <c r="A4" s="29"/>
      <c r="B4" s="16"/>
      <c r="C4" s="30" t="s">
        <v>0</v>
      </c>
      <c r="D4" s="30" t="s">
        <v>1</v>
      </c>
      <c r="E4" s="31" t="s">
        <v>2</v>
      </c>
      <c r="F4" s="2"/>
      <c r="G4" s="28"/>
      <c r="H4" s="28"/>
      <c r="I4" s="28"/>
    </row>
    <row r="5" spans="1:9" s="3" customFormat="1">
      <c r="A5" s="32"/>
      <c r="B5" s="33"/>
      <c r="C5" s="34"/>
      <c r="D5" s="34"/>
      <c r="E5" s="34"/>
      <c r="F5" s="4"/>
      <c r="G5" s="28"/>
      <c r="H5" s="28"/>
      <c r="I5" s="28"/>
    </row>
    <row r="6" spans="1:9" s="3" customFormat="1" ht="15.6">
      <c r="A6" s="35" t="s">
        <v>3</v>
      </c>
      <c r="B6" s="33" t="s">
        <v>63</v>
      </c>
      <c r="C6" s="36"/>
      <c r="D6" s="36"/>
      <c r="E6" s="37">
        <f>D6+C6</f>
        <v>0</v>
      </c>
      <c r="F6" s="24"/>
      <c r="G6" s="38"/>
      <c r="H6" s="26"/>
      <c r="I6" s="26"/>
    </row>
    <row r="7" spans="1:9" s="3" customFormat="1" ht="15.6">
      <c r="A7" s="35"/>
      <c r="B7" s="33"/>
      <c r="C7" s="39"/>
      <c r="D7" s="39"/>
      <c r="E7" s="37"/>
      <c r="F7" s="24"/>
      <c r="G7" s="38"/>
      <c r="H7" s="38"/>
      <c r="I7" s="26"/>
    </row>
    <row r="8" spans="1:9" s="3" customFormat="1" ht="15.6">
      <c r="A8" s="35"/>
      <c r="B8" s="33" t="s">
        <v>4</v>
      </c>
      <c r="C8" s="39"/>
      <c r="D8" s="39"/>
      <c r="E8" s="37"/>
      <c r="F8" s="24"/>
      <c r="G8" s="38"/>
      <c r="H8" s="26"/>
      <c r="I8" s="38"/>
    </row>
    <row r="9" spans="1:9" s="3" customFormat="1" ht="15.6">
      <c r="A9" s="35"/>
      <c r="B9" s="40" t="s">
        <v>5</v>
      </c>
      <c r="C9" s="41"/>
      <c r="D9" s="41"/>
      <c r="E9" s="37"/>
      <c r="F9" s="2"/>
      <c r="G9" s="38"/>
      <c r="H9" s="42"/>
      <c r="I9" s="26"/>
    </row>
    <row r="10" spans="1:9" s="3" customFormat="1" ht="15.6">
      <c r="A10" s="35"/>
      <c r="B10" s="43" t="s">
        <v>6</v>
      </c>
      <c r="C10" s="44"/>
      <c r="D10" s="44"/>
      <c r="E10" s="37">
        <f>D10+C10</f>
        <v>0</v>
      </c>
      <c r="F10" s="45" t="e">
        <f ca="1">C10/OFFSET(C10,4,0)</f>
        <v>#DIV/0!</v>
      </c>
      <c r="G10" s="45" t="e">
        <f t="shared" ref="G10:H10" ca="1" si="0">D10/OFFSET(D10,4,0)</f>
        <v>#DIV/0!</v>
      </c>
      <c r="H10" s="45" t="e">
        <f t="shared" ca="1" si="0"/>
        <v>#DIV/0!</v>
      </c>
      <c r="I10" s="26"/>
    </row>
    <row r="11" spans="1:9" s="3" customFormat="1">
      <c r="A11" s="35"/>
      <c r="B11" s="43" t="s">
        <v>7</v>
      </c>
      <c r="C11" s="44"/>
      <c r="D11" s="44"/>
      <c r="E11" s="37">
        <f t="shared" ref="E11:E14" si="1">D11+C11</f>
        <v>0</v>
      </c>
      <c r="F11" s="45" t="e">
        <f ca="1">C11/OFFSET(C11,3,0)</f>
        <v>#DIV/0!</v>
      </c>
      <c r="G11" s="45" t="e">
        <f t="shared" ref="G11:H11" ca="1" si="2">D11/OFFSET(D11,3,0)</f>
        <v>#DIV/0!</v>
      </c>
      <c r="H11" s="45" t="e">
        <f t="shared" ca="1" si="2"/>
        <v>#DIV/0!</v>
      </c>
      <c r="I11" s="28"/>
    </row>
    <row r="12" spans="1:9" s="3" customFormat="1">
      <c r="A12" s="35"/>
      <c r="B12" s="43" t="s">
        <v>8</v>
      </c>
      <c r="C12" s="44"/>
      <c r="D12" s="44"/>
      <c r="E12" s="37">
        <f t="shared" si="1"/>
        <v>0</v>
      </c>
      <c r="F12" s="45" t="e">
        <f ca="1">C12/OFFSET(C12,2,0)</f>
        <v>#DIV/0!</v>
      </c>
      <c r="G12" s="45" t="e">
        <f t="shared" ref="G12:H12" ca="1" si="3">D12/OFFSET(D12,2,0)</f>
        <v>#DIV/0!</v>
      </c>
      <c r="H12" s="45" t="e">
        <f t="shared" ca="1" si="3"/>
        <v>#DIV/0!</v>
      </c>
      <c r="I12" s="28"/>
    </row>
    <row r="13" spans="1:9" s="3" customFormat="1">
      <c r="A13" s="35"/>
      <c r="B13" s="43" t="s">
        <v>9</v>
      </c>
      <c r="C13" s="44"/>
      <c r="D13" s="44"/>
      <c r="E13" s="37">
        <f t="shared" si="1"/>
        <v>0</v>
      </c>
      <c r="F13" s="45" t="e">
        <f ca="1">C13/OFFSET(C13,1,0)</f>
        <v>#DIV/0!</v>
      </c>
      <c r="G13" s="45" t="e">
        <f t="shared" ref="G13:H13" ca="1" si="4">D13/OFFSET(D13,1,0)</f>
        <v>#DIV/0!</v>
      </c>
      <c r="H13" s="45" t="e">
        <f t="shared" ca="1" si="4"/>
        <v>#DIV/0!</v>
      </c>
      <c r="I13" s="28"/>
    </row>
    <row r="14" spans="1:9" s="3" customFormat="1">
      <c r="A14" s="35" t="s">
        <v>10</v>
      </c>
      <c r="B14" s="46" t="s">
        <v>11</v>
      </c>
      <c r="C14" s="47">
        <f>SUM(C10:C13)</f>
        <v>0</v>
      </c>
      <c r="D14" s="47">
        <f>SUM(D10:D13)</f>
        <v>0</v>
      </c>
      <c r="E14" s="37">
        <f t="shared" si="1"/>
        <v>0</v>
      </c>
      <c r="F14" s="45"/>
      <c r="G14" s="45"/>
      <c r="H14" s="45"/>
      <c r="I14" s="28"/>
    </row>
    <row r="15" spans="1:9" s="3" customFormat="1">
      <c r="A15" s="35"/>
      <c r="B15" s="40" t="s">
        <v>58</v>
      </c>
      <c r="C15" s="48"/>
      <c r="D15" s="48"/>
      <c r="E15" s="37"/>
      <c r="F15" s="2"/>
      <c r="G15" s="28"/>
      <c r="H15" s="28"/>
      <c r="I15" s="28"/>
    </row>
    <row r="16" spans="1:9" s="3" customFormat="1">
      <c r="A16" s="35"/>
      <c r="B16" s="43" t="s">
        <v>6</v>
      </c>
      <c r="C16" s="48"/>
      <c r="D16" s="48"/>
      <c r="E16" s="37">
        <f t="shared" ref="E16:E72" si="5">D16+C16</f>
        <v>0</v>
      </c>
      <c r="F16" s="45" t="e">
        <f ca="1">C16/OFFSET(C16,4,0)</f>
        <v>#DIV/0!</v>
      </c>
      <c r="G16" s="45" t="e">
        <f t="shared" ref="G16:H16" ca="1" si="6">D16/OFFSET(D16,4,0)</f>
        <v>#DIV/0!</v>
      </c>
      <c r="H16" s="45" t="e">
        <f t="shared" ca="1" si="6"/>
        <v>#DIV/0!</v>
      </c>
      <c r="I16" s="28"/>
    </row>
    <row r="17" spans="1:9" s="3" customFormat="1">
      <c r="A17" s="35"/>
      <c r="B17" s="43" t="s">
        <v>7</v>
      </c>
      <c r="C17" s="48"/>
      <c r="D17" s="48"/>
      <c r="E17" s="37">
        <f t="shared" si="5"/>
        <v>0</v>
      </c>
      <c r="F17" s="45" t="e">
        <f ca="1">C17/OFFSET(C17,3,0)</f>
        <v>#DIV/0!</v>
      </c>
      <c r="G17" s="45" t="e">
        <f t="shared" ref="G17:H17" ca="1" si="7">D17/OFFSET(D17,3,0)</f>
        <v>#DIV/0!</v>
      </c>
      <c r="H17" s="45" t="e">
        <f t="shared" ca="1" si="7"/>
        <v>#DIV/0!</v>
      </c>
      <c r="I17" s="28"/>
    </row>
    <row r="18" spans="1:9" s="3" customFormat="1" ht="15.6">
      <c r="A18" s="35"/>
      <c r="B18" s="43" t="s">
        <v>8</v>
      </c>
      <c r="C18" s="48"/>
      <c r="D18" s="48"/>
      <c r="E18" s="37">
        <f t="shared" si="5"/>
        <v>0</v>
      </c>
      <c r="F18" s="45" t="e">
        <f ca="1">C18/OFFSET(C18,2,0)</f>
        <v>#DIV/0!</v>
      </c>
      <c r="G18" s="45" t="e">
        <f t="shared" ref="G18:H18" ca="1" si="8">D18/OFFSET(D18,2,0)</f>
        <v>#DIV/0!</v>
      </c>
      <c r="H18" s="45" t="e">
        <f t="shared" ca="1" si="8"/>
        <v>#DIV/0!</v>
      </c>
      <c r="I18" s="49"/>
    </row>
    <row r="19" spans="1:9" s="3" customFormat="1">
      <c r="A19" s="35"/>
      <c r="B19" s="43" t="s">
        <v>9</v>
      </c>
      <c r="C19" s="48"/>
      <c r="D19" s="48"/>
      <c r="E19" s="37">
        <f t="shared" si="5"/>
        <v>0</v>
      </c>
      <c r="F19" s="45" t="e">
        <f ca="1">C19/OFFSET(C19,1,0)</f>
        <v>#DIV/0!</v>
      </c>
      <c r="G19" s="45" t="e">
        <f t="shared" ref="G19:H19" ca="1" si="9">D19/OFFSET(D19,1,0)</f>
        <v>#DIV/0!</v>
      </c>
      <c r="H19" s="50" t="e">
        <f t="shared" ca="1" si="9"/>
        <v>#DIV/0!</v>
      </c>
      <c r="I19" s="28"/>
    </row>
    <row r="20" spans="1:9" s="3" customFormat="1">
      <c r="A20" s="35" t="s">
        <v>12</v>
      </c>
      <c r="B20" s="46" t="s">
        <v>13</v>
      </c>
      <c r="C20" s="37">
        <f>SUM(C16:C19)</f>
        <v>0</v>
      </c>
      <c r="D20" s="37">
        <f>SUM(D16:D19)</f>
        <v>0</v>
      </c>
      <c r="E20" s="37">
        <f t="shared" si="5"/>
        <v>0</v>
      </c>
      <c r="F20" s="45"/>
      <c r="G20" s="45"/>
      <c r="H20" s="45"/>
      <c r="I20" s="28"/>
    </row>
    <row r="21" spans="1:9" s="3" customFormat="1">
      <c r="A21" s="35"/>
      <c r="B21" s="40" t="s">
        <v>59</v>
      </c>
      <c r="C21" s="48"/>
      <c r="D21" s="48"/>
      <c r="E21" s="37"/>
      <c r="F21" s="2"/>
      <c r="G21" s="28"/>
      <c r="H21" s="28"/>
      <c r="I21" s="28"/>
    </row>
    <row r="22" spans="1:9" s="3" customFormat="1" ht="15.6">
      <c r="A22" s="35"/>
      <c r="B22" s="43" t="s">
        <v>6</v>
      </c>
      <c r="C22" s="51"/>
      <c r="D22" s="51"/>
      <c r="E22" s="37">
        <f t="shared" si="5"/>
        <v>0</v>
      </c>
      <c r="F22" s="45" t="e">
        <f ca="1">C22/OFFSET(C22,4,0)</f>
        <v>#DIV/0!</v>
      </c>
      <c r="G22" s="45" t="e">
        <f t="shared" ref="G22:H22" ca="1" si="10">D22/OFFSET(D22,4,0)</f>
        <v>#DIV/0!</v>
      </c>
      <c r="H22" s="45" t="e">
        <f t="shared" ca="1" si="10"/>
        <v>#DIV/0!</v>
      </c>
      <c r="I22" s="49"/>
    </row>
    <row r="23" spans="1:9" s="3" customFormat="1">
      <c r="A23" s="35"/>
      <c r="B23" s="43" t="s">
        <v>7</v>
      </c>
      <c r="C23" s="51"/>
      <c r="D23" s="51"/>
      <c r="E23" s="37">
        <f t="shared" si="5"/>
        <v>0</v>
      </c>
      <c r="F23" s="45" t="e">
        <f ca="1">C23/OFFSET(C23,3,0)</f>
        <v>#DIV/0!</v>
      </c>
      <c r="G23" s="45" t="e">
        <f t="shared" ref="G23:H23" ca="1" si="11">D23/OFFSET(D23,3,0)</f>
        <v>#DIV/0!</v>
      </c>
      <c r="H23" s="45" t="e">
        <f t="shared" ca="1" si="11"/>
        <v>#DIV/0!</v>
      </c>
      <c r="I23" s="28"/>
    </row>
    <row r="24" spans="1:9" s="3" customFormat="1">
      <c r="A24" s="35"/>
      <c r="B24" s="43" t="s">
        <v>8</v>
      </c>
      <c r="C24" s="51"/>
      <c r="D24" s="51"/>
      <c r="E24" s="37">
        <f t="shared" si="5"/>
        <v>0</v>
      </c>
      <c r="F24" s="45" t="e">
        <f ca="1">C24/OFFSET(C24,2,0)</f>
        <v>#DIV/0!</v>
      </c>
      <c r="G24" s="45" t="e">
        <f t="shared" ref="G24:H24" ca="1" si="12">D24/OFFSET(D24,2,0)</f>
        <v>#DIV/0!</v>
      </c>
      <c r="H24" s="45" t="e">
        <f t="shared" ca="1" si="12"/>
        <v>#DIV/0!</v>
      </c>
      <c r="I24" s="28"/>
    </row>
    <row r="25" spans="1:9" s="3" customFormat="1">
      <c r="A25" s="35"/>
      <c r="B25" s="43" t="s">
        <v>9</v>
      </c>
      <c r="C25" s="51"/>
      <c r="D25" s="51"/>
      <c r="E25" s="37">
        <f t="shared" si="5"/>
        <v>0</v>
      </c>
      <c r="F25" s="45" t="e">
        <f ca="1">C25/OFFSET(C25,1,0)</f>
        <v>#DIV/0!</v>
      </c>
      <c r="G25" s="45" t="e">
        <f t="shared" ref="G25:H25" ca="1" si="13">D25/OFFSET(D25,1,0)</f>
        <v>#DIV/0!</v>
      </c>
      <c r="H25" s="50" t="e">
        <f t="shared" ca="1" si="13"/>
        <v>#DIV/0!</v>
      </c>
      <c r="I25" s="28"/>
    </row>
    <row r="26" spans="1:9" s="3" customFormat="1">
      <c r="A26" s="35" t="s">
        <v>14</v>
      </c>
      <c r="B26" s="46" t="s">
        <v>15</v>
      </c>
      <c r="C26" s="37">
        <f>SUM(C22:C25)</f>
        <v>0</v>
      </c>
      <c r="D26" s="37">
        <f>SUM(D22:D25)</f>
        <v>0</v>
      </c>
      <c r="E26" s="37">
        <f t="shared" si="5"/>
        <v>0</v>
      </c>
      <c r="F26" s="45"/>
      <c r="G26" s="45"/>
      <c r="H26" s="45"/>
      <c r="I26" s="28"/>
    </row>
    <row r="27" spans="1:9" s="3" customFormat="1">
      <c r="A27" s="35"/>
      <c r="B27" s="40" t="s">
        <v>16</v>
      </c>
      <c r="C27" s="48"/>
      <c r="D27" s="48"/>
      <c r="E27" s="37"/>
      <c r="F27" s="2"/>
      <c r="G27" s="28"/>
      <c r="H27" s="28"/>
      <c r="I27" s="28"/>
    </row>
    <row r="28" spans="1:9" s="3" customFormat="1">
      <c r="A28" s="35"/>
      <c r="B28" s="43" t="s">
        <v>6</v>
      </c>
      <c r="C28" s="48"/>
      <c r="D28" s="48"/>
      <c r="E28" s="37">
        <f t="shared" si="5"/>
        <v>0</v>
      </c>
      <c r="F28" s="45" t="e">
        <f ca="1">C28/OFFSET(C28,4,0)</f>
        <v>#DIV/0!</v>
      </c>
      <c r="G28" s="45" t="e">
        <f t="shared" ref="G28:H28" ca="1" si="14">D28/OFFSET(D28,4,0)</f>
        <v>#DIV/0!</v>
      </c>
      <c r="H28" s="45" t="e">
        <f t="shared" ca="1" si="14"/>
        <v>#DIV/0!</v>
      </c>
      <c r="I28" s="28"/>
    </row>
    <row r="29" spans="1:9" s="3" customFormat="1" ht="15.6">
      <c r="A29" s="35"/>
      <c r="B29" s="43" t="s">
        <v>7</v>
      </c>
      <c r="C29" s="48"/>
      <c r="D29" s="48"/>
      <c r="E29" s="37">
        <f t="shared" si="5"/>
        <v>0</v>
      </c>
      <c r="F29" s="45" t="e">
        <f ca="1">C29/OFFSET(C29,3,0)</f>
        <v>#DIV/0!</v>
      </c>
      <c r="G29" s="45" t="e">
        <f t="shared" ref="G29:H29" ca="1" si="15">D29/OFFSET(D29,3,0)</f>
        <v>#DIV/0!</v>
      </c>
      <c r="H29" s="45" t="e">
        <f t="shared" ca="1" si="15"/>
        <v>#DIV/0!</v>
      </c>
      <c r="I29" s="26"/>
    </row>
    <row r="30" spans="1:9" s="3" customFormat="1">
      <c r="A30" s="35"/>
      <c r="B30" s="43" t="s">
        <v>8</v>
      </c>
      <c r="C30" s="48"/>
      <c r="D30" s="48"/>
      <c r="E30" s="37">
        <f t="shared" si="5"/>
        <v>0</v>
      </c>
      <c r="F30" s="45" t="e">
        <f ca="1">C30/OFFSET(C30,2,0)</f>
        <v>#DIV/0!</v>
      </c>
      <c r="G30" s="45" t="e">
        <f t="shared" ref="G30:H30" ca="1" si="16">D30/OFFSET(D30,2,0)</f>
        <v>#DIV/0!</v>
      </c>
      <c r="H30" s="45" t="e">
        <f t="shared" ca="1" si="16"/>
        <v>#DIV/0!</v>
      </c>
      <c r="I30" s="28"/>
    </row>
    <row r="31" spans="1:9" s="3" customFormat="1" ht="15.6">
      <c r="A31" s="35"/>
      <c r="B31" s="43" t="s">
        <v>9</v>
      </c>
      <c r="C31" s="48"/>
      <c r="D31" s="48"/>
      <c r="E31" s="37">
        <f t="shared" si="5"/>
        <v>0</v>
      </c>
      <c r="F31" s="45" t="e">
        <f ca="1">C31/OFFSET(C31,1,0)</f>
        <v>#DIV/0!</v>
      </c>
      <c r="G31" s="45" t="e">
        <f t="shared" ref="G31:H31" ca="1" si="17">D31/OFFSET(D31,1,0)</f>
        <v>#DIV/0!</v>
      </c>
      <c r="H31" s="50" t="e">
        <f t="shared" ca="1" si="17"/>
        <v>#DIV/0!</v>
      </c>
      <c r="I31" s="26"/>
    </row>
    <row r="32" spans="1:9" s="3" customFormat="1">
      <c r="A32" s="35" t="s">
        <v>17</v>
      </c>
      <c r="B32" s="46" t="s">
        <v>18</v>
      </c>
      <c r="C32" s="37">
        <f>SUM(C28:C31)</f>
        <v>0</v>
      </c>
      <c r="D32" s="37">
        <f>SUM(D28:D31)</f>
        <v>0</v>
      </c>
      <c r="E32" s="37">
        <f t="shared" si="5"/>
        <v>0</v>
      </c>
      <c r="F32" s="2"/>
      <c r="G32" s="28"/>
      <c r="H32" s="28"/>
      <c r="I32" s="28"/>
    </row>
    <row r="33" spans="1:9" s="3" customFormat="1">
      <c r="A33" s="35" t="s">
        <v>19</v>
      </c>
      <c r="B33" s="52" t="s">
        <v>54</v>
      </c>
      <c r="C33" s="34">
        <f>C14+C20+C26+C32</f>
        <v>0</v>
      </c>
      <c r="D33" s="34">
        <f>D14+D20+D26+D32</f>
        <v>0</v>
      </c>
      <c r="E33" s="37">
        <f t="shared" si="5"/>
        <v>0</v>
      </c>
      <c r="F33" s="24"/>
      <c r="G33" s="28"/>
      <c r="H33" s="28"/>
      <c r="I33" s="28"/>
    </row>
    <row r="34" spans="1:9" s="3" customFormat="1" ht="15.6">
      <c r="A34" s="53" t="s">
        <v>20</v>
      </c>
      <c r="B34" s="54" t="s">
        <v>21</v>
      </c>
      <c r="C34" s="55"/>
      <c r="D34" s="55"/>
      <c r="E34" s="37">
        <f t="shared" si="5"/>
        <v>0</v>
      </c>
      <c r="F34" s="24"/>
      <c r="G34" s="38"/>
      <c r="H34" s="56"/>
      <c r="I34" s="38"/>
    </row>
    <row r="35" spans="1:9" s="3" customFormat="1" ht="15.6">
      <c r="A35" s="35" t="s">
        <v>22</v>
      </c>
      <c r="B35" s="33" t="s">
        <v>23</v>
      </c>
      <c r="C35" s="34">
        <f>C33-C34</f>
        <v>0</v>
      </c>
      <c r="D35" s="34">
        <f>D33-D34</f>
        <v>0</v>
      </c>
      <c r="E35" s="37">
        <f t="shared" si="5"/>
        <v>0</v>
      </c>
      <c r="F35" s="24"/>
      <c r="G35" s="57"/>
      <c r="H35" s="58"/>
      <c r="I35" s="57"/>
    </row>
    <row r="36" spans="1:9" s="3" customFormat="1" ht="16.2" thickBot="1">
      <c r="A36" s="59"/>
      <c r="B36" s="60"/>
      <c r="C36" s="48"/>
      <c r="D36" s="48"/>
      <c r="E36" s="37"/>
      <c r="F36" s="24"/>
      <c r="G36" s="49"/>
      <c r="H36" s="26"/>
      <c r="I36" s="38"/>
    </row>
    <row r="37" spans="1:9" s="3" customFormat="1" ht="13.8" thickTop="1">
      <c r="A37" s="61"/>
      <c r="B37" s="62"/>
      <c r="C37" s="48"/>
      <c r="D37" s="48"/>
      <c r="E37" s="37"/>
      <c r="F37" s="2"/>
      <c r="G37" s="28"/>
      <c r="H37" s="28"/>
      <c r="I37" s="28"/>
    </row>
    <row r="38" spans="1:9" s="3" customFormat="1" ht="15.6">
      <c r="A38" s="35"/>
      <c r="B38" s="33" t="s">
        <v>24</v>
      </c>
      <c r="C38" s="48"/>
      <c r="D38" s="48"/>
      <c r="E38" s="37"/>
      <c r="F38" s="24"/>
      <c r="G38" s="26"/>
      <c r="H38" s="38"/>
      <c r="I38" s="38"/>
    </row>
    <row r="39" spans="1:9" s="3" customFormat="1">
      <c r="A39" s="35"/>
      <c r="B39" s="43" t="s">
        <v>6</v>
      </c>
      <c r="C39" s="63"/>
      <c r="D39" s="63"/>
      <c r="E39" s="37">
        <f t="shared" si="5"/>
        <v>0</v>
      </c>
      <c r="F39" s="45" t="e">
        <f ca="1">C39/OFFSET(C39,4,0)</f>
        <v>#DIV/0!</v>
      </c>
      <c r="G39" s="45" t="e">
        <f t="shared" ref="G39:H39" ca="1" si="18">D39/OFFSET(D39,4,0)</f>
        <v>#DIV/0!</v>
      </c>
      <c r="H39" s="45" t="e">
        <f t="shared" ca="1" si="18"/>
        <v>#DIV/0!</v>
      </c>
      <c r="I39" s="28"/>
    </row>
    <row r="40" spans="1:9" s="3" customFormat="1">
      <c r="A40" s="35"/>
      <c r="B40" s="43" t="s">
        <v>7</v>
      </c>
      <c r="C40" s="63"/>
      <c r="D40" s="63"/>
      <c r="E40" s="37">
        <f t="shared" si="5"/>
        <v>0</v>
      </c>
      <c r="F40" s="45" t="e">
        <f ca="1">C40/OFFSET(C40,3,0)</f>
        <v>#DIV/0!</v>
      </c>
      <c r="G40" s="45" t="e">
        <f t="shared" ref="G40:H40" ca="1" si="19">D40/OFFSET(D40,3,0)</f>
        <v>#DIV/0!</v>
      </c>
      <c r="H40" s="45" t="e">
        <f t="shared" ca="1" si="19"/>
        <v>#DIV/0!</v>
      </c>
      <c r="I40" s="28"/>
    </row>
    <row r="41" spans="1:9" s="3" customFormat="1">
      <c r="A41" s="35"/>
      <c r="B41" s="43" t="s">
        <v>8</v>
      </c>
      <c r="C41" s="63"/>
      <c r="D41" s="63"/>
      <c r="E41" s="37">
        <f t="shared" si="5"/>
        <v>0</v>
      </c>
      <c r="F41" s="45" t="e">
        <f ca="1">C41/OFFSET(C41,2,0)</f>
        <v>#DIV/0!</v>
      </c>
      <c r="G41" s="45" t="e">
        <f t="shared" ref="G41:H41" ca="1" si="20">D41/OFFSET(D41,2,0)</f>
        <v>#DIV/0!</v>
      </c>
      <c r="H41" s="45" t="e">
        <f t="shared" ca="1" si="20"/>
        <v>#DIV/0!</v>
      </c>
      <c r="I41" s="28"/>
    </row>
    <row r="42" spans="1:9" s="3" customFormat="1">
      <c r="A42" s="35"/>
      <c r="B42" s="43" t="s">
        <v>9</v>
      </c>
      <c r="C42" s="63"/>
      <c r="D42" s="63"/>
      <c r="E42" s="37">
        <f t="shared" si="5"/>
        <v>0</v>
      </c>
      <c r="F42" s="45" t="e">
        <f ca="1">C42/OFFSET(C42,1,0)</f>
        <v>#DIV/0!</v>
      </c>
      <c r="G42" s="45" t="e">
        <f t="shared" ref="G42:H42" ca="1" si="21">D42/OFFSET(D42,1,0)</f>
        <v>#DIV/0!</v>
      </c>
      <c r="H42" s="50" t="e">
        <f t="shared" ca="1" si="21"/>
        <v>#DIV/0!</v>
      </c>
      <c r="I42" s="28"/>
    </row>
    <row r="43" spans="1:9" s="3" customFormat="1">
      <c r="A43" s="35" t="s">
        <v>25</v>
      </c>
      <c r="B43" s="46" t="s">
        <v>26</v>
      </c>
      <c r="C43" s="34">
        <f>SUM(C39:C42)</f>
        <v>0</v>
      </c>
      <c r="D43" s="34">
        <f>SUM(D39:D42)</f>
        <v>0</v>
      </c>
      <c r="E43" s="37">
        <f t="shared" si="5"/>
        <v>0</v>
      </c>
      <c r="F43" s="45"/>
      <c r="G43" s="45"/>
      <c r="H43" s="45"/>
      <c r="I43" s="28"/>
    </row>
    <row r="44" spans="1:9" s="3" customFormat="1">
      <c r="A44" s="35"/>
      <c r="B44" s="33"/>
      <c r="C44" s="48"/>
      <c r="D44" s="48"/>
      <c r="E44" s="37"/>
      <c r="F44" s="2"/>
      <c r="G44" s="28"/>
      <c r="H44" s="28"/>
      <c r="I44" s="28"/>
    </row>
    <row r="45" spans="1:9" s="3" customFormat="1">
      <c r="A45" s="35"/>
      <c r="B45" s="33" t="s">
        <v>60</v>
      </c>
      <c r="C45" s="48"/>
      <c r="D45" s="48"/>
      <c r="E45" s="37"/>
      <c r="F45" s="2"/>
      <c r="G45" s="28"/>
      <c r="H45" s="28"/>
      <c r="I45" s="28"/>
    </row>
    <row r="46" spans="1:9" s="3" customFormat="1">
      <c r="A46" s="35"/>
      <c r="B46" s="43" t="s">
        <v>6</v>
      </c>
      <c r="C46" s="64"/>
      <c r="D46" s="64"/>
      <c r="E46" s="37">
        <f t="shared" si="5"/>
        <v>0</v>
      </c>
      <c r="F46" s="45" t="e">
        <f ca="1">C46/OFFSET(C46,4,0)</f>
        <v>#DIV/0!</v>
      </c>
      <c r="G46" s="45" t="e">
        <f t="shared" ref="G46:H46" ca="1" si="22">D46/OFFSET(D46,4,0)</f>
        <v>#DIV/0!</v>
      </c>
      <c r="H46" s="45" t="e">
        <f t="shared" ca="1" si="22"/>
        <v>#DIV/0!</v>
      </c>
      <c r="I46" s="28"/>
    </row>
    <row r="47" spans="1:9" s="3" customFormat="1">
      <c r="A47" s="35"/>
      <c r="B47" s="43" t="s">
        <v>7</v>
      </c>
      <c r="C47" s="64"/>
      <c r="D47" s="64"/>
      <c r="E47" s="37">
        <f t="shared" si="5"/>
        <v>0</v>
      </c>
      <c r="F47" s="45" t="e">
        <f ca="1">C47/OFFSET(C47,3,0)</f>
        <v>#DIV/0!</v>
      </c>
      <c r="G47" s="45" t="e">
        <f t="shared" ref="G47:H47" ca="1" si="23">D47/OFFSET(D47,3,0)</f>
        <v>#DIV/0!</v>
      </c>
      <c r="H47" s="45" t="e">
        <f t="shared" ca="1" si="23"/>
        <v>#DIV/0!</v>
      </c>
      <c r="I47" s="28"/>
    </row>
    <row r="48" spans="1:9" s="3" customFormat="1">
      <c r="A48" s="35"/>
      <c r="B48" s="43" t="s">
        <v>8</v>
      </c>
      <c r="C48" s="64"/>
      <c r="D48" s="64"/>
      <c r="E48" s="37">
        <f t="shared" si="5"/>
        <v>0</v>
      </c>
      <c r="F48" s="45" t="e">
        <f ca="1">C48/OFFSET(C48,2,0)</f>
        <v>#DIV/0!</v>
      </c>
      <c r="G48" s="45" t="e">
        <f t="shared" ref="G48:H48" ca="1" si="24">D48/OFFSET(D48,2,0)</f>
        <v>#DIV/0!</v>
      </c>
      <c r="H48" s="45" t="e">
        <f t="shared" ca="1" si="24"/>
        <v>#DIV/0!</v>
      </c>
      <c r="I48" s="28"/>
    </row>
    <row r="49" spans="1:9" s="3" customFormat="1" ht="14.4">
      <c r="A49" s="35"/>
      <c r="B49" s="43" t="s">
        <v>9</v>
      </c>
      <c r="C49" s="64"/>
      <c r="D49" s="64"/>
      <c r="E49" s="37">
        <f t="shared" si="5"/>
        <v>0</v>
      </c>
      <c r="F49" s="45" t="e">
        <f ca="1">C49/OFFSET(C49,1,0)</f>
        <v>#DIV/0!</v>
      </c>
      <c r="G49" s="45" t="e">
        <f t="shared" ref="G49:H49" ca="1" si="25">D49/OFFSET(D49,1,0)</f>
        <v>#DIV/0!</v>
      </c>
      <c r="H49" s="50" t="e">
        <f t="shared" ca="1" si="25"/>
        <v>#DIV/0!</v>
      </c>
      <c r="I49" s="65"/>
    </row>
    <row r="50" spans="1:9" s="3" customFormat="1">
      <c r="A50" s="35" t="s">
        <v>27</v>
      </c>
      <c r="B50" s="33" t="s">
        <v>28</v>
      </c>
      <c r="C50" s="34">
        <f>SUM(C46:C49)</f>
        <v>0</v>
      </c>
      <c r="D50" s="34">
        <f>SUM(D46:D49)</f>
        <v>0</v>
      </c>
      <c r="E50" s="37">
        <f t="shared" si="5"/>
        <v>0</v>
      </c>
      <c r="F50" s="13"/>
      <c r="G50" s="13"/>
      <c r="H50" s="13"/>
      <c r="I50" s="28"/>
    </row>
    <row r="51" spans="1:9" s="3" customFormat="1" ht="14.4">
      <c r="A51" s="35"/>
      <c r="B51" s="33"/>
      <c r="C51" s="48"/>
      <c r="D51" s="48"/>
      <c r="E51" s="37"/>
      <c r="F51" s="24"/>
      <c r="G51" s="65"/>
      <c r="H51" s="66"/>
      <c r="I51" s="67"/>
    </row>
    <row r="52" spans="1:9" s="3" customFormat="1" ht="15.6">
      <c r="A52" s="35"/>
      <c r="B52" s="33" t="s">
        <v>61</v>
      </c>
      <c r="C52" s="48"/>
      <c r="D52" s="48"/>
      <c r="E52" s="37"/>
      <c r="F52" s="2"/>
      <c r="G52" s="68"/>
      <c r="H52" s="67"/>
      <c r="I52" s="69"/>
    </row>
    <row r="53" spans="1:9" s="3" customFormat="1" ht="14.4">
      <c r="A53" s="35"/>
      <c r="B53" s="43" t="s">
        <v>6</v>
      </c>
      <c r="C53" s="70"/>
      <c r="D53" s="70"/>
      <c r="E53" s="37">
        <f t="shared" si="5"/>
        <v>0</v>
      </c>
      <c r="F53" s="45" t="e">
        <f ca="1">C53/OFFSET(C53,4,0)</f>
        <v>#DIV/0!</v>
      </c>
      <c r="G53" s="45" t="e">
        <f t="shared" ref="G53:H53" ca="1" si="26">D53/OFFSET(D53,4,0)</f>
        <v>#DIV/0!</v>
      </c>
      <c r="H53" s="45" t="e">
        <f t="shared" ca="1" si="26"/>
        <v>#DIV/0!</v>
      </c>
      <c r="I53" s="65"/>
    </row>
    <row r="54" spans="1:9" s="3" customFormat="1">
      <c r="A54" s="35"/>
      <c r="B54" s="43" t="s">
        <v>7</v>
      </c>
      <c r="C54" s="48"/>
      <c r="D54" s="48"/>
      <c r="E54" s="37">
        <f t="shared" si="5"/>
        <v>0</v>
      </c>
      <c r="F54" s="45" t="e">
        <f ca="1">C54/OFFSET(C54,3,0)</f>
        <v>#DIV/0!</v>
      </c>
      <c r="G54" s="45" t="e">
        <f t="shared" ref="G54:H54" ca="1" si="27">D54/OFFSET(D54,3,0)</f>
        <v>#DIV/0!</v>
      </c>
      <c r="H54" s="45" t="e">
        <f t="shared" ca="1" si="27"/>
        <v>#DIV/0!</v>
      </c>
      <c r="I54" s="28"/>
    </row>
    <row r="55" spans="1:9" s="3" customFormat="1">
      <c r="A55" s="35"/>
      <c r="B55" s="43" t="s">
        <v>8</v>
      </c>
      <c r="C55" s="48"/>
      <c r="D55" s="48"/>
      <c r="E55" s="37">
        <f t="shared" si="5"/>
        <v>0</v>
      </c>
      <c r="F55" s="45" t="e">
        <f ca="1">C55/OFFSET(C55,2,0)</f>
        <v>#DIV/0!</v>
      </c>
      <c r="G55" s="45" t="e">
        <f t="shared" ref="G55:H55" ca="1" si="28">D55/OFFSET(D55,2,0)</f>
        <v>#DIV/0!</v>
      </c>
      <c r="H55" s="45" t="e">
        <f t="shared" ca="1" si="28"/>
        <v>#DIV/0!</v>
      </c>
      <c r="I55" s="71"/>
    </row>
    <row r="56" spans="1:9" s="3" customFormat="1">
      <c r="A56" s="35"/>
      <c r="B56" s="43" t="s">
        <v>9</v>
      </c>
      <c r="C56" s="72"/>
      <c r="D56" s="72"/>
      <c r="E56" s="37">
        <f t="shared" si="5"/>
        <v>0</v>
      </c>
      <c r="F56" s="45" t="e">
        <f ca="1">C56/OFFSET(C56,1,0)</f>
        <v>#DIV/0!</v>
      </c>
      <c r="G56" s="45" t="e">
        <f t="shared" ref="G56:H56" ca="1" si="29">D56/OFFSET(D56,1,0)</f>
        <v>#DIV/0!</v>
      </c>
      <c r="H56" s="50" t="e">
        <f t="shared" ca="1" si="29"/>
        <v>#DIV/0!</v>
      </c>
      <c r="I56" s="28"/>
    </row>
    <row r="57" spans="1:9" s="3" customFormat="1">
      <c r="A57" s="35" t="s">
        <v>29</v>
      </c>
      <c r="B57" s="33" t="s">
        <v>30</v>
      </c>
      <c r="C57" s="34">
        <f>SUM(C53:C56)</f>
        <v>0</v>
      </c>
      <c r="D57" s="34">
        <f>SUM(D53:D56)</f>
        <v>0</v>
      </c>
      <c r="E57" s="37">
        <f t="shared" si="5"/>
        <v>0</v>
      </c>
      <c r="F57" s="13"/>
      <c r="G57" s="13"/>
      <c r="H57" s="13"/>
      <c r="I57" s="28"/>
    </row>
    <row r="58" spans="1:9" s="3" customFormat="1">
      <c r="A58" s="35"/>
      <c r="B58" s="33"/>
      <c r="C58" s="48"/>
      <c r="D58" s="48"/>
      <c r="E58" s="37"/>
      <c r="F58" s="2"/>
      <c r="G58" s="28"/>
      <c r="H58" s="28"/>
      <c r="I58" s="28"/>
    </row>
    <row r="59" spans="1:9" s="3" customFormat="1">
      <c r="A59" s="73" t="s">
        <v>72</v>
      </c>
      <c r="B59" s="33" t="s">
        <v>31</v>
      </c>
      <c r="C59" s="74"/>
      <c r="D59" s="74"/>
      <c r="E59" s="37">
        <f t="shared" si="5"/>
        <v>0</v>
      </c>
      <c r="F59" s="2"/>
      <c r="G59" s="28"/>
      <c r="H59" s="28"/>
      <c r="I59" s="28"/>
    </row>
    <row r="60" spans="1:9" s="3" customFormat="1">
      <c r="A60" s="73" t="s">
        <v>73</v>
      </c>
      <c r="B60" s="75" t="s">
        <v>71</v>
      </c>
      <c r="C60" s="76"/>
      <c r="D60" s="76"/>
      <c r="E60" s="37">
        <f t="shared" si="5"/>
        <v>0</v>
      </c>
      <c r="F60" s="2"/>
      <c r="G60" s="28"/>
      <c r="H60" s="28"/>
      <c r="I60" s="28"/>
    </row>
    <row r="61" spans="1:9" s="3" customFormat="1" ht="14.4">
      <c r="A61" s="35"/>
      <c r="B61" s="33" t="s">
        <v>32</v>
      </c>
      <c r="C61" s="48"/>
      <c r="D61" s="48"/>
      <c r="E61" s="37"/>
      <c r="F61" s="2"/>
      <c r="G61" s="28"/>
      <c r="H61" s="66"/>
      <c r="I61" s="65"/>
    </row>
    <row r="62" spans="1:9" s="3" customFormat="1" ht="14.4">
      <c r="A62" s="35" t="s">
        <v>33</v>
      </c>
      <c r="B62" s="77" t="s">
        <v>34</v>
      </c>
      <c r="C62" s="78"/>
      <c r="D62" s="78"/>
      <c r="E62" s="37">
        <f t="shared" si="5"/>
        <v>0</v>
      </c>
      <c r="F62" s="45" t="e">
        <f ca="1">C62/OFFSET(C62,4,0)</f>
        <v>#DIV/0!</v>
      </c>
      <c r="G62" s="45" t="e">
        <f t="shared" ref="G62:H62" ca="1" si="30">D62/OFFSET(D62,4,0)</f>
        <v>#DIV/0!</v>
      </c>
      <c r="H62" s="45" t="e">
        <f t="shared" ca="1" si="30"/>
        <v>#DIV/0!</v>
      </c>
      <c r="I62" s="68"/>
    </row>
    <row r="63" spans="1:9" s="3" customFormat="1">
      <c r="A63" s="35" t="s">
        <v>35</v>
      </c>
      <c r="B63" s="77" t="s">
        <v>36</v>
      </c>
      <c r="C63" s="78"/>
      <c r="D63" s="78"/>
      <c r="E63" s="37">
        <f t="shared" si="5"/>
        <v>0</v>
      </c>
      <c r="F63" s="45" t="e">
        <f ca="1">C63/OFFSET(C63,3,0)</f>
        <v>#DIV/0!</v>
      </c>
      <c r="G63" s="45" t="e">
        <f t="shared" ref="G63:H63" ca="1" si="31">D63/OFFSET(D63,3,0)</f>
        <v>#DIV/0!</v>
      </c>
      <c r="H63" s="45" t="e">
        <f t="shared" ca="1" si="31"/>
        <v>#DIV/0!</v>
      </c>
      <c r="I63" s="28"/>
    </row>
    <row r="64" spans="1:9" s="3" customFormat="1">
      <c r="A64" s="35" t="s">
        <v>37</v>
      </c>
      <c r="B64" s="77" t="s">
        <v>38</v>
      </c>
      <c r="C64" s="78"/>
      <c r="D64" s="78"/>
      <c r="E64" s="37">
        <f t="shared" si="5"/>
        <v>0</v>
      </c>
      <c r="F64" s="45" t="e">
        <f ca="1">C64/OFFSET(C64,2,0)</f>
        <v>#DIV/0!</v>
      </c>
      <c r="G64" s="45" t="e">
        <f t="shared" ref="G64:H64" ca="1" si="32">D64/OFFSET(D64,2,0)</f>
        <v>#DIV/0!</v>
      </c>
      <c r="H64" s="45" t="e">
        <f t="shared" ca="1" si="32"/>
        <v>#DIV/0!</v>
      </c>
    </row>
    <row r="65" spans="1:9" s="3" customFormat="1">
      <c r="A65" s="35" t="s">
        <v>39</v>
      </c>
      <c r="B65" s="77" t="s">
        <v>40</v>
      </c>
      <c r="C65" s="78"/>
      <c r="D65" s="78"/>
      <c r="E65" s="37">
        <f t="shared" si="5"/>
        <v>0</v>
      </c>
      <c r="F65" s="45" t="e">
        <f ca="1">C65/OFFSET(C65,1,0)</f>
        <v>#DIV/0!</v>
      </c>
      <c r="G65" s="45" t="e">
        <f t="shared" ref="G65:H65" ca="1" si="33">D65/OFFSET(D65,1,0)</f>
        <v>#DIV/0!</v>
      </c>
      <c r="H65" s="50" t="e">
        <f t="shared" ca="1" si="33"/>
        <v>#DIV/0!</v>
      </c>
    </row>
    <row r="66" spans="1:9" s="3" customFormat="1">
      <c r="A66" s="35" t="s">
        <v>41</v>
      </c>
      <c r="B66" s="52" t="s">
        <v>55</v>
      </c>
      <c r="C66" s="34">
        <f>SUM(C62:C65)</f>
        <v>0</v>
      </c>
      <c r="D66" s="34">
        <f>SUM(D62:D65)</f>
        <v>0</v>
      </c>
      <c r="E66" s="37">
        <f t="shared" si="5"/>
        <v>0</v>
      </c>
      <c r="F66" s="45" t="e">
        <f>C66/C33</f>
        <v>#DIV/0!</v>
      </c>
      <c r="G66" s="45" t="e">
        <f t="shared" ref="G66:H66" si="34">D66/D33</f>
        <v>#DIV/0!</v>
      </c>
      <c r="H66" s="45" t="e">
        <f t="shared" si="34"/>
        <v>#DIV/0!</v>
      </c>
    </row>
    <row r="67" spans="1:9" s="3" customFormat="1">
      <c r="A67" s="53" t="s">
        <v>42</v>
      </c>
      <c r="B67" s="54" t="s">
        <v>21</v>
      </c>
      <c r="C67" s="55"/>
      <c r="D67" s="55"/>
      <c r="E67" s="37">
        <f t="shared" si="5"/>
        <v>0</v>
      </c>
      <c r="F67" s="2"/>
      <c r="G67" s="28"/>
      <c r="H67" s="28"/>
    </row>
    <row r="68" spans="1:9" s="3" customFormat="1" ht="14.4">
      <c r="A68" s="35" t="s">
        <v>43</v>
      </c>
      <c r="B68" s="33" t="s">
        <v>44</v>
      </c>
      <c r="C68" s="34">
        <f>C66-C67</f>
        <v>0</v>
      </c>
      <c r="D68" s="34">
        <f>D66-D67</f>
        <v>0</v>
      </c>
      <c r="E68" s="37">
        <f t="shared" si="5"/>
        <v>0</v>
      </c>
      <c r="F68" s="2"/>
      <c r="G68" s="67"/>
      <c r="H68" s="79"/>
    </row>
    <row r="69" spans="1:9" s="3" customFormat="1">
      <c r="A69" s="35"/>
      <c r="B69" s="33"/>
      <c r="C69" s="48"/>
      <c r="D69" s="48"/>
      <c r="E69" s="37"/>
      <c r="F69" s="2"/>
      <c r="G69" s="28"/>
      <c r="H69" s="28"/>
    </row>
    <row r="70" spans="1:9" s="3" customFormat="1" ht="14.4">
      <c r="A70" s="35" t="s">
        <v>45</v>
      </c>
      <c r="B70" s="33" t="s">
        <v>46</v>
      </c>
      <c r="C70" s="47">
        <f>C43+C50+C57+C59+C60+C68</f>
        <v>0</v>
      </c>
      <c r="D70" s="47">
        <f>D43+D50+D57+D59+D60+D68</f>
        <v>0</v>
      </c>
      <c r="E70" s="37">
        <f t="shared" si="5"/>
        <v>0</v>
      </c>
      <c r="F70" s="2"/>
      <c r="G70" s="80"/>
      <c r="H70" s="68"/>
    </row>
    <row r="71" spans="1:9" s="3" customFormat="1">
      <c r="A71" s="35"/>
      <c r="B71" s="81"/>
      <c r="C71" s="48"/>
      <c r="D71" s="48"/>
      <c r="E71" s="37"/>
      <c r="F71" s="2"/>
      <c r="G71" s="28"/>
      <c r="H71" s="28"/>
    </row>
    <row r="72" spans="1:9" s="3" customFormat="1" ht="14.4">
      <c r="A72" s="35" t="s">
        <v>47</v>
      </c>
      <c r="B72" s="33" t="s">
        <v>48</v>
      </c>
      <c r="C72" s="34"/>
      <c r="D72" s="34"/>
      <c r="E72" s="37">
        <f t="shared" si="5"/>
        <v>0</v>
      </c>
      <c r="F72" s="24"/>
      <c r="G72" s="82"/>
      <c r="H72" s="83"/>
    </row>
    <row r="73" spans="1:9" s="3" customFormat="1">
      <c r="A73" s="35"/>
      <c r="B73" s="81"/>
      <c r="C73" s="48"/>
      <c r="D73" s="48"/>
      <c r="E73" s="37"/>
      <c r="F73" s="2"/>
      <c r="G73" s="28"/>
      <c r="H73" s="28"/>
      <c r="I73" s="28"/>
    </row>
    <row r="74" spans="1:9" s="3" customFormat="1">
      <c r="A74" s="35" t="s">
        <v>49</v>
      </c>
      <c r="B74" s="33" t="s">
        <v>50</v>
      </c>
      <c r="C74" s="37">
        <f>C70+C72</f>
        <v>0</v>
      </c>
      <c r="D74" s="37">
        <f>D70+D72</f>
        <v>0</v>
      </c>
      <c r="E74" s="37">
        <f>D74+C74</f>
        <v>0</v>
      </c>
      <c r="F74" s="2"/>
      <c r="G74" s="28"/>
      <c r="H74" s="28"/>
      <c r="I74" s="28"/>
    </row>
    <row r="75" spans="1:9" s="3" customFormat="1">
      <c r="A75" s="35"/>
      <c r="B75" s="33" t="s">
        <v>94</v>
      </c>
      <c r="C75" s="48"/>
      <c r="D75" s="48"/>
      <c r="E75" s="37">
        <f>D75+C75</f>
        <v>0</v>
      </c>
      <c r="F75" s="2"/>
      <c r="G75" s="28"/>
      <c r="H75" s="28"/>
      <c r="I75" s="28"/>
    </row>
    <row r="76" spans="1:9" s="3" customFormat="1" ht="13.8" thickBot="1">
      <c r="A76" s="84" t="s">
        <v>51</v>
      </c>
      <c r="B76" s="85" t="s">
        <v>64</v>
      </c>
      <c r="C76" s="86"/>
      <c r="D76" s="86"/>
      <c r="E76" s="37">
        <f>D76+C76</f>
        <v>0</v>
      </c>
      <c r="F76" s="2"/>
      <c r="G76" s="28"/>
      <c r="H76" s="28"/>
      <c r="I76" s="28"/>
    </row>
    <row r="77" spans="1:9" s="3" customFormat="1" ht="30.75" customHeight="1">
      <c r="A77" s="148" t="s">
        <v>56</v>
      </c>
      <c r="B77" s="149"/>
      <c r="C77" s="87">
        <f>C6+C33-C67-C74</f>
        <v>0</v>
      </c>
      <c r="D77" s="87">
        <f>D6+D33-D67-D74</f>
        <v>0</v>
      </c>
      <c r="E77" s="88">
        <f>(E6+E33)-(E67+E74)</f>
        <v>0</v>
      </c>
      <c r="F77" s="2"/>
      <c r="G77" s="28"/>
      <c r="H77" s="28"/>
      <c r="I77" s="28"/>
    </row>
    <row r="78" spans="1:9" s="3" customFormat="1" ht="16.2" customHeight="1">
      <c r="A78" s="89"/>
      <c r="B78" s="17" t="s">
        <v>67</v>
      </c>
      <c r="C78" s="90" t="e">
        <f>(C43+C57+C59+C60+C50)/(C43+C57+C59+C68+C60+C50)</f>
        <v>#DIV/0!</v>
      </c>
      <c r="D78" s="90" t="e">
        <f t="shared" ref="D78:E78" si="35">(D43+D57+D59+D60+D50)/(D43+D57+D59+D68+D60+D50)</f>
        <v>#DIV/0!</v>
      </c>
      <c r="E78" s="90" t="e">
        <f t="shared" si="35"/>
        <v>#DIV/0!</v>
      </c>
      <c r="F78" s="91"/>
      <c r="G78" s="28"/>
      <c r="H78" s="28"/>
      <c r="I78" s="28"/>
    </row>
    <row r="79" spans="1:9" s="3" customFormat="1" ht="16.2" customHeight="1">
      <c r="A79" s="89"/>
      <c r="B79" s="17" t="s">
        <v>68</v>
      </c>
      <c r="C79" s="90" t="e">
        <f>(C43+C57+C59+C60+C50)/(C43+C57+C59+C68+C72+C67+C60+C50)</f>
        <v>#DIV/0!</v>
      </c>
      <c r="D79" s="90" t="e">
        <f t="shared" ref="D79:E79" si="36">(D43+D57+D59+D60+D50)/(D43+D57+D59+D68+D72+D67+D60+D50)</f>
        <v>#DIV/0!</v>
      </c>
      <c r="E79" s="90" t="e">
        <f t="shared" si="36"/>
        <v>#DIV/0!</v>
      </c>
      <c r="F79" s="2"/>
      <c r="G79" s="28"/>
      <c r="H79" s="28"/>
      <c r="I79" s="28"/>
    </row>
    <row r="80" spans="1:9" ht="16.2" customHeight="1">
      <c r="A80" s="89"/>
      <c r="B80" s="17" t="s">
        <v>70</v>
      </c>
      <c r="C80" s="90" t="e">
        <f>C59/C35</f>
        <v>#DIV/0!</v>
      </c>
      <c r="D80" s="90" t="e">
        <f t="shared" ref="D80:E80" si="37">D59/D35</f>
        <v>#DIV/0!</v>
      </c>
      <c r="E80" s="90" t="e">
        <f t="shared" si="37"/>
        <v>#DIV/0!</v>
      </c>
    </row>
    <row r="81" spans="1:11" ht="16.2" customHeight="1">
      <c r="A81" s="89"/>
      <c r="B81" s="17" t="s">
        <v>69</v>
      </c>
      <c r="C81" s="90" t="e">
        <f>D66/E66</f>
        <v>#DIV/0!</v>
      </c>
      <c r="D81" s="90"/>
      <c r="E81" s="90"/>
    </row>
    <row r="82" spans="1:11" ht="16.2" customHeight="1">
      <c r="A82" s="89"/>
      <c r="B82" s="17" t="s">
        <v>89</v>
      </c>
      <c r="C82" s="92" t="e">
        <f>C20/C35</f>
        <v>#DIV/0!</v>
      </c>
      <c r="D82" s="92" t="e">
        <f t="shared" ref="D82:E82" si="38">D20/D35</f>
        <v>#DIV/0!</v>
      </c>
      <c r="E82" s="92" t="e">
        <f t="shared" si="38"/>
        <v>#DIV/0!</v>
      </c>
    </row>
    <row r="83" spans="1:11" ht="16.2" customHeight="1">
      <c r="A83" s="89"/>
      <c r="B83" s="17" t="s">
        <v>95</v>
      </c>
      <c r="C83" s="92" t="e">
        <f>(C43+C50+C57+C59+C60)/(C6+C33)</f>
        <v>#DIV/0!</v>
      </c>
      <c r="D83" s="92" t="e">
        <f t="shared" ref="D83:E83" si="39">(D43+D50+D57+D59+D60)/(D6+D33)</f>
        <v>#DIV/0!</v>
      </c>
      <c r="E83" s="92" t="e">
        <f t="shared" si="39"/>
        <v>#DIV/0!</v>
      </c>
    </row>
    <row r="84" spans="1:11" ht="82.2" customHeight="1">
      <c r="A84" s="150" t="s">
        <v>57</v>
      </c>
      <c r="B84" s="151"/>
      <c r="C84" s="151"/>
      <c r="D84" s="151"/>
      <c r="E84" s="151"/>
    </row>
    <row r="85" spans="1:11">
      <c r="A85" s="93"/>
    </row>
    <row r="86" spans="1:11" s="95" customFormat="1" ht="19.5" customHeight="1">
      <c r="A86" s="94" t="s">
        <v>62</v>
      </c>
      <c r="B86" s="18"/>
      <c r="F86" s="2"/>
      <c r="G86" s="28"/>
      <c r="H86" s="28"/>
      <c r="I86" s="28"/>
      <c r="J86" s="5"/>
      <c r="K86" s="5"/>
    </row>
    <row r="87" spans="1:11" s="95" customFormat="1" ht="19.5" customHeight="1">
      <c r="A87" s="94"/>
      <c r="B87" s="18"/>
      <c r="F87" s="2"/>
      <c r="G87" s="28"/>
      <c r="H87" s="28"/>
      <c r="I87" s="28"/>
      <c r="J87" s="5"/>
      <c r="K87" s="5"/>
    </row>
    <row r="88" spans="1:11" s="95" customFormat="1" ht="19.5" customHeight="1">
      <c r="A88" s="94"/>
      <c r="B88" s="18"/>
      <c r="F88" s="2"/>
      <c r="G88" s="28"/>
      <c r="H88" s="28"/>
      <c r="I88" s="28"/>
      <c r="J88" s="5"/>
      <c r="K88" s="5"/>
    </row>
    <row r="89" spans="1:11" s="95" customFormat="1" ht="19.5" customHeight="1">
      <c r="A89" s="94"/>
      <c r="B89" s="18"/>
      <c r="F89" s="2"/>
      <c r="G89" s="28"/>
      <c r="H89" s="28"/>
      <c r="I89" s="28"/>
      <c r="J89" s="5"/>
      <c r="K89" s="5"/>
    </row>
    <row r="90" spans="1:11" s="95" customFormat="1" ht="19.5" customHeight="1">
      <c r="A90" s="94"/>
      <c r="B90" s="18"/>
      <c r="F90" s="2"/>
      <c r="G90" s="28"/>
      <c r="H90" s="28"/>
      <c r="I90" s="28"/>
      <c r="J90" s="5"/>
      <c r="K90" s="5"/>
    </row>
    <row r="91" spans="1:11" s="95" customFormat="1" ht="19.5" customHeight="1">
      <c r="A91" s="94"/>
      <c r="B91" s="18"/>
      <c r="F91" s="2"/>
      <c r="G91" s="28"/>
      <c r="H91" s="28"/>
      <c r="I91" s="28"/>
      <c r="J91" s="5"/>
      <c r="K91" s="5"/>
    </row>
    <row r="92" spans="1:11" s="95" customFormat="1" ht="19.5" customHeight="1">
      <c r="A92" s="94"/>
      <c r="B92" s="18"/>
      <c r="F92" s="2"/>
      <c r="G92" s="28"/>
      <c r="H92" s="28"/>
      <c r="I92" s="28"/>
      <c r="J92" s="5"/>
      <c r="K92" s="5"/>
    </row>
    <row r="93" spans="1:11" s="95" customFormat="1" ht="19.5" customHeight="1">
      <c r="A93" s="94"/>
      <c r="B93" s="1" t="s">
        <v>65</v>
      </c>
      <c r="C93" s="95" t="e">
        <f>(C74-C68)/C74</f>
        <v>#DIV/0!</v>
      </c>
      <c r="D93" s="1" t="s">
        <v>66</v>
      </c>
      <c r="E93" s="95" t="e">
        <f>(D74-D68)/D74</f>
        <v>#DIV/0!</v>
      </c>
      <c r="F93" s="2"/>
      <c r="G93" s="28"/>
      <c r="H93" s="28"/>
      <c r="I93" s="28"/>
      <c r="J93" s="5"/>
      <c r="K93" s="5"/>
    </row>
    <row r="94" spans="1:11" ht="68.25" customHeight="1">
      <c r="A94" s="152" t="s">
        <v>52</v>
      </c>
      <c r="B94" s="152"/>
      <c r="C94" s="152"/>
      <c r="D94" s="152"/>
      <c r="E94" s="152"/>
    </row>
    <row r="95" spans="1:11" ht="25.5" customHeight="1"/>
    <row r="96" spans="1:11" ht="18.75" customHeight="1">
      <c r="A96" s="96" t="s">
        <v>53</v>
      </c>
    </row>
  </sheetData>
  <mergeCells count="3">
    <mergeCell ref="A77:B77"/>
    <mergeCell ref="A84:E84"/>
    <mergeCell ref="A94:E94"/>
  </mergeCells>
  <pageMargins left="0.27" right="0.25" top="0.3" bottom="0.22" header="0.25" footer="0.18"/>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2006-a</vt:lpstr>
      <vt:lpstr>2007-a</vt:lpstr>
      <vt:lpstr>2008-a</vt:lpstr>
      <vt:lpstr>2009-a</vt:lpstr>
      <vt:lpstr>2010-a</vt:lpstr>
      <vt:lpstr>2011-a</vt:lpstr>
      <vt:lpstr>2012-a</vt:lpstr>
      <vt:lpstr>2013-a</vt:lpstr>
      <vt:lpstr>2014-a</vt:lpstr>
      <vt:lpstr>2006-1</vt:lpstr>
      <vt:lpstr>2007-1</vt:lpstr>
      <vt:lpstr>2008-1</vt:lpstr>
      <vt:lpstr>2009-1</vt:lpstr>
      <vt:lpstr>2010-1</vt:lpstr>
      <vt:lpstr>2011-1</vt:lpstr>
      <vt:lpstr>2012-1</vt:lpstr>
      <vt:lpstr>2013-1</vt:lpstr>
      <vt:lpstr>2014-1</vt:lpstr>
      <vt:lpstr>2006-2</vt:lpstr>
      <vt:lpstr>2007-2</vt:lpstr>
      <vt:lpstr>2008-2</vt:lpstr>
      <vt:lpstr>2009-2</vt:lpstr>
      <vt:lpstr>2010-2</vt:lpstr>
      <vt:lpstr>2011-2</vt:lpstr>
      <vt:lpstr>2012-2</vt:lpstr>
      <vt:lpstr>2013-2</vt:lpstr>
      <vt:lpstr>2014-2</vt:lpstr>
      <vt:lpstr>2006-3</vt:lpstr>
      <vt:lpstr>2007-3</vt:lpstr>
      <vt:lpstr>2008-3</vt:lpstr>
      <vt:lpstr>2009-3</vt:lpstr>
      <vt:lpstr>2010-3</vt:lpstr>
      <vt:lpstr>2011-3</vt:lpstr>
      <vt:lpstr>2012-3</vt:lpstr>
      <vt:lpstr>2013-3</vt:lpstr>
      <vt:lpstr>2014-3</vt:lpstr>
      <vt:lpstr>2006-4</vt:lpstr>
      <vt:lpstr>2007-4</vt:lpstr>
      <vt:lpstr>2008-4</vt:lpstr>
      <vt:lpstr>2009-4</vt:lpstr>
      <vt:lpstr>2010-4</vt:lpstr>
      <vt:lpstr>2011-4</vt:lpstr>
      <vt:lpstr>2012-4</vt:lpstr>
      <vt:lpstr>2013-4</vt:lpstr>
      <vt:lpstr>2014-4</vt:lpstr>
      <vt:lpstr>2006-5</vt:lpstr>
      <vt:lpstr>2007-5</vt:lpstr>
      <vt:lpstr>2008-5</vt:lpstr>
      <vt:lpstr>2009-5</vt:lpstr>
      <vt:lpstr>2010-5</vt:lpstr>
      <vt:lpstr>2011-5</vt:lpstr>
      <vt:lpstr>2012-5</vt:lpstr>
      <vt:lpstr>2013-5</vt:lpstr>
      <vt:lpstr>2014-5</vt:lpstr>
      <vt:lpstr>2006-6</vt:lpstr>
      <vt:lpstr>2007-6</vt:lpstr>
      <vt:lpstr>2008-6</vt:lpstr>
      <vt:lpstr>2009-6</vt:lpstr>
      <vt:lpstr>2010-6</vt:lpstr>
      <vt:lpstr>2011-6</vt:lpstr>
      <vt:lpstr>2012-6</vt:lpstr>
      <vt:lpstr>2013-6</vt:lpstr>
      <vt:lpstr>2014-6</vt:lpstr>
      <vt:lpstr>2006-7</vt:lpstr>
      <vt:lpstr>2007-7</vt:lpstr>
      <vt:lpstr>2008-7</vt:lpstr>
      <vt:lpstr>2009-7</vt:lpstr>
      <vt:lpstr>2010-7</vt:lpstr>
      <vt:lpstr>2011-7</vt:lpstr>
      <vt:lpstr>2012-7</vt:lpstr>
      <vt:lpstr>2013-7</vt:lpstr>
      <vt:lpstr>2014-7</vt:lpstr>
      <vt:lpstr>2006-8</vt:lpstr>
      <vt:lpstr>2007-8</vt:lpstr>
      <vt:lpstr>2008-8</vt:lpstr>
      <vt:lpstr>2009-8</vt:lpstr>
      <vt:lpstr>2010-8</vt:lpstr>
      <vt:lpstr>2011-8</vt:lpstr>
      <vt:lpstr>2012-8</vt:lpstr>
      <vt:lpstr>2013-8</vt:lpstr>
      <vt:lpstr>2014-8</vt:lpstr>
      <vt:lpstr>2006-9</vt:lpstr>
      <vt:lpstr>2007-9</vt:lpstr>
      <vt:lpstr>2008-9</vt:lpstr>
      <vt:lpstr>2009-9</vt:lpstr>
      <vt:lpstr>2010-9</vt:lpstr>
      <vt:lpstr>2011-9</vt:lpstr>
      <vt:lpstr>2012-9</vt:lpstr>
      <vt:lpstr>2013-9</vt:lpstr>
      <vt:lpstr>2014-9</vt:lpstr>
      <vt:lpstr>2006-10</vt:lpstr>
      <vt:lpstr>2007-10</vt:lpstr>
      <vt:lpstr>2008-10</vt:lpstr>
      <vt:lpstr>2009-10</vt:lpstr>
      <vt:lpstr>2010-10</vt:lpstr>
      <vt:lpstr>2011-10</vt:lpstr>
      <vt:lpstr>2012-10</vt:lpstr>
      <vt:lpstr>2013-10</vt:lpstr>
      <vt:lpstr>2014-10</vt:lpstr>
      <vt:lpstr>2006-11</vt:lpstr>
      <vt:lpstr>2007-11</vt:lpstr>
      <vt:lpstr>2008-11</vt:lpstr>
      <vt:lpstr>2009-11</vt:lpstr>
      <vt:lpstr>2010-11</vt:lpstr>
      <vt:lpstr>2011-11</vt:lpstr>
      <vt:lpstr>2012-11</vt:lpstr>
      <vt:lpstr>2013-11</vt:lpstr>
      <vt:lpstr>2014-11</vt:lpstr>
      <vt:lpstr>2006-12</vt:lpstr>
      <vt:lpstr>2007-12</vt:lpstr>
      <vt:lpstr>2008-12</vt:lpstr>
      <vt:lpstr>2009-12</vt:lpstr>
      <vt:lpstr>2010-12</vt:lpstr>
      <vt:lpstr>2011-12</vt:lpstr>
      <vt:lpstr>2012-12</vt:lpstr>
      <vt:lpstr>2013-12</vt:lpstr>
      <vt:lpstr>2014-12</vt:lpstr>
      <vt:lpstr>template</vt:lpstr>
      <vt:lpstr>procedure</vt:lpstr>
      <vt:lpstr>all</vt:lpstr>
      <vt:lpstr>sn</vt:lpstr>
      <vt:lpstr>sources</vt:lpstr>
      <vt:lpstr>population</vt:lpstr>
    </vt:vector>
  </TitlesOfParts>
  <Company>Duffield Foundation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user</cp:lastModifiedBy>
  <cp:lastPrinted>2009-07-20T21:36:32Z</cp:lastPrinted>
  <dcterms:created xsi:type="dcterms:W3CDTF">2007-03-19T20:27:15Z</dcterms:created>
  <dcterms:modified xsi:type="dcterms:W3CDTF">2014-03-23T15:55:44Z</dcterms:modified>
</cp:coreProperties>
</file>