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Reader\"/>
    </mc:Choice>
  </mc:AlternateContent>
  <bookViews>
    <workbookView xWindow="120" yWindow="48" windowWidth="15180" windowHeight="8580" activeTab="7"/>
  </bookViews>
  <sheets>
    <sheet name="2007" sheetId="8" r:id="rId1"/>
    <sheet name="2008" sheetId="7" r:id="rId2"/>
    <sheet name="2009" sheetId="6" r:id="rId3"/>
    <sheet name="2010" sheetId="1" r:id="rId4"/>
    <sheet name="2011" sheetId="4" r:id="rId5"/>
    <sheet name="template" sheetId="3" r:id="rId6"/>
    <sheet name="sn" sheetId="5" r:id="rId7"/>
    <sheet name="all" sheetId="9" r:id="rId8"/>
  </sheets>
  <calcPr calcId="152511"/>
</workbook>
</file>

<file path=xl/calcChain.xml><?xml version="1.0" encoding="utf-8"?>
<calcChain xmlns="http://schemas.openxmlformats.org/spreadsheetml/2006/main">
  <c r="E26" i="9" l="1"/>
  <c r="B12" i="9" l="1"/>
  <c r="C6" i="9"/>
  <c r="C12" i="9" s="1"/>
  <c r="B6" i="9"/>
  <c r="E21" i="9"/>
  <c r="D21" i="9"/>
  <c r="F21" i="9"/>
  <c r="G21" i="9"/>
  <c r="E6" i="9"/>
  <c r="E12" i="9" s="1"/>
  <c r="F6" i="9"/>
  <c r="F12" i="9" s="1"/>
  <c r="G6" i="9"/>
  <c r="G12" i="9" s="1"/>
  <c r="D6" i="9"/>
  <c r="D12" i="9" s="1"/>
  <c r="D43" i="7" l="1"/>
  <c r="E76" i="4" l="1"/>
  <c r="E72" i="4"/>
  <c r="E67" i="4"/>
  <c r="D66" i="4"/>
  <c r="C66" i="4"/>
  <c r="C68" i="4" s="1"/>
  <c r="E65" i="4"/>
  <c r="E64" i="4"/>
  <c r="E63" i="4"/>
  <c r="E62" i="4"/>
  <c r="E60" i="4"/>
  <c r="E59" i="4"/>
  <c r="D57" i="4"/>
  <c r="E57" i="4" s="1"/>
  <c r="C57" i="4"/>
  <c r="E56" i="4"/>
  <c r="E55" i="4"/>
  <c r="E54" i="4"/>
  <c r="E53" i="4"/>
  <c r="D50" i="4"/>
  <c r="E50" i="4" s="1"/>
  <c r="C50" i="4"/>
  <c r="E49" i="4"/>
  <c r="E48" i="4"/>
  <c r="E47" i="4"/>
  <c r="E46" i="4"/>
  <c r="D43" i="4"/>
  <c r="C43" i="4"/>
  <c r="E42" i="4"/>
  <c r="E41" i="4"/>
  <c r="E40" i="4"/>
  <c r="E39" i="4"/>
  <c r="E34" i="4"/>
  <c r="D32" i="4"/>
  <c r="E32" i="4" s="1"/>
  <c r="C32" i="4"/>
  <c r="E31" i="4"/>
  <c r="E30" i="4"/>
  <c r="E29" i="4"/>
  <c r="E28" i="4"/>
  <c r="D26" i="4"/>
  <c r="E26" i="4" s="1"/>
  <c r="C26" i="4"/>
  <c r="E25" i="4"/>
  <c r="E24" i="4"/>
  <c r="E23" i="4"/>
  <c r="E22" i="4"/>
  <c r="D20" i="4"/>
  <c r="C20" i="4"/>
  <c r="E20" i="4" s="1"/>
  <c r="E19" i="4"/>
  <c r="E18" i="4"/>
  <c r="E17" i="4"/>
  <c r="E16" i="4"/>
  <c r="E14" i="4"/>
  <c r="D14" i="4"/>
  <c r="C14" i="4"/>
  <c r="E13" i="4"/>
  <c r="E12" i="4"/>
  <c r="E11" i="4"/>
  <c r="E10" i="4"/>
  <c r="E6" i="4"/>
  <c r="E76" i="1"/>
  <c r="E72" i="1"/>
  <c r="E67" i="1"/>
  <c r="D66" i="1"/>
  <c r="C66" i="1"/>
  <c r="E65" i="1"/>
  <c r="E64" i="1"/>
  <c r="E63" i="1"/>
  <c r="E62" i="1"/>
  <c r="E60" i="1"/>
  <c r="E59" i="1"/>
  <c r="D57" i="1"/>
  <c r="C57" i="1"/>
  <c r="E56" i="1"/>
  <c r="E55" i="1"/>
  <c r="E54" i="1"/>
  <c r="E53" i="1"/>
  <c r="D50" i="1"/>
  <c r="C50" i="1"/>
  <c r="E49" i="1"/>
  <c r="E48" i="1"/>
  <c r="E47" i="1"/>
  <c r="E46" i="1"/>
  <c r="D43" i="1"/>
  <c r="C43" i="1"/>
  <c r="E42" i="1"/>
  <c r="E41" i="1"/>
  <c r="E40" i="1"/>
  <c r="E39" i="1"/>
  <c r="E34" i="1"/>
  <c r="D32" i="1"/>
  <c r="C32" i="1"/>
  <c r="E31" i="1"/>
  <c r="E30" i="1"/>
  <c r="E29" i="1"/>
  <c r="E28" i="1"/>
  <c r="D26" i="1"/>
  <c r="C26" i="1"/>
  <c r="E25" i="1"/>
  <c r="E24" i="1"/>
  <c r="E23" i="1"/>
  <c r="E22" i="1"/>
  <c r="D20" i="1"/>
  <c r="E20" i="1" s="1"/>
  <c r="C20" i="1"/>
  <c r="E19" i="1"/>
  <c r="E18" i="1"/>
  <c r="E17" i="1"/>
  <c r="E16" i="1"/>
  <c r="D14" i="1"/>
  <c r="C14" i="1"/>
  <c r="C33" i="1" s="1"/>
  <c r="E13" i="1"/>
  <c r="E12" i="1"/>
  <c r="E11" i="1"/>
  <c r="E10" i="1"/>
  <c r="E6" i="1"/>
  <c r="E76" i="6"/>
  <c r="E72" i="6"/>
  <c r="E67" i="6"/>
  <c r="D66" i="6"/>
  <c r="C66" i="6"/>
  <c r="C68" i="6" s="1"/>
  <c r="E65" i="6"/>
  <c r="E64" i="6"/>
  <c r="E63" i="6"/>
  <c r="E62" i="6"/>
  <c r="E60" i="6"/>
  <c r="E59" i="6"/>
  <c r="D57" i="6"/>
  <c r="E57" i="6" s="1"/>
  <c r="C57" i="6"/>
  <c r="E56" i="6"/>
  <c r="E55" i="6"/>
  <c r="E54" i="6"/>
  <c r="E53" i="6"/>
  <c r="D50" i="6"/>
  <c r="E50" i="6" s="1"/>
  <c r="C50" i="6"/>
  <c r="E49" i="6"/>
  <c r="E48" i="6"/>
  <c r="E47" i="6"/>
  <c r="E46" i="6"/>
  <c r="D43" i="6"/>
  <c r="C43" i="6"/>
  <c r="C70" i="6" s="1"/>
  <c r="C74" i="6" s="1"/>
  <c r="C92" i="6" s="1"/>
  <c r="E42" i="6"/>
  <c r="E41" i="6"/>
  <c r="E40" i="6"/>
  <c r="E39" i="6"/>
  <c r="E34" i="6"/>
  <c r="D32" i="6"/>
  <c r="C32" i="6"/>
  <c r="E31" i="6"/>
  <c r="E30" i="6"/>
  <c r="E29" i="6"/>
  <c r="E28" i="6"/>
  <c r="D26" i="6"/>
  <c r="E26" i="6" s="1"/>
  <c r="C26" i="6"/>
  <c r="E25" i="6"/>
  <c r="E24" i="6"/>
  <c r="E23" i="6"/>
  <c r="E22" i="6"/>
  <c r="D20" i="6"/>
  <c r="C20" i="6"/>
  <c r="E19" i="6"/>
  <c r="E18" i="6"/>
  <c r="E17" i="6"/>
  <c r="E16" i="6"/>
  <c r="D14" i="6"/>
  <c r="E14" i="6" s="1"/>
  <c r="C14" i="6"/>
  <c r="E13" i="6"/>
  <c r="E12" i="6"/>
  <c r="E11" i="6"/>
  <c r="E10" i="6"/>
  <c r="E6" i="6"/>
  <c r="E76" i="7"/>
  <c r="E72" i="7"/>
  <c r="E67" i="7"/>
  <c r="D66" i="7"/>
  <c r="C66" i="7"/>
  <c r="E11" i="9" s="1"/>
  <c r="E65" i="7"/>
  <c r="E64" i="7"/>
  <c r="E63" i="7"/>
  <c r="E62" i="7"/>
  <c r="E60" i="7"/>
  <c r="E59" i="7"/>
  <c r="D57" i="7"/>
  <c r="C57" i="7"/>
  <c r="E56" i="7"/>
  <c r="E55" i="7"/>
  <c r="E54" i="7"/>
  <c r="E53" i="7"/>
  <c r="D50" i="7"/>
  <c r="C50" i="7"/>
  <c r="E49" i="7"/>
  <c r="E48" i="7"/>
  <c r="E47" i="7"/>
  <c r="E46" i="7"/>
  <c r="E43" i="7"/>
  <c r="C43" i="7"/>
  <c r="E42" i="7"/>
  <c r="E41" i="7"/>
  <c r="E40" i="7"/>
  <c r="E39" i="7"/>
  <c r="E34" i="7"/>
  <c r="D32" i="7"/>
  <c r="C32" i="7"/>
  <c r="E31" i="7"/>
  <c r="E30" i="7"/>
  <c r="E29" i="7"/>
  <c r="E28" i="7"/>
  <c r="D26" i="7"/>
  <c r="E26" i="7" s="1"/>
  <c r="C26" i="7"/>
  <c r="E25" i="7"/>
  <c r="E24" i="7"/>
  <c r="E23" i="7"/>
  <c r="E22" i="7"/>
  <c r="D20" i="7"/>
  <c r="C20" i="7"/>
  <c r="E19" i="7"/>
  <c r="E18" i="7"/>
  <c r="E17" i="7"/>
  <c r="E16" i="7"/>
  <c r="D14" i="7"/>
  <c r="C14" i="7"/>
  <c r="E13" i="7"/>
  <c r="E12" i="7"/>
  <c r="E11" i="7"/>
  <c r="E10" i="7"/>
  <c r="E6" i="7"/>
  <c r="E76" i="8"/>
  <c r="E72" i="8"/>
  <c r="E67" i="8"/>
  <c r="D66" i="8"/>
  <c r="C66" i="8"/>
  <c r="C68" i="8" s="1"/>
  <c r="E65" i="8"/>
  <c r="E64" i="8"/>
  <c r="E63" i="8"/>
  <c r="E62" i="8"/>
  <c r="E60" i="8"/>
  <c r="E59" i="8"/>
  <c r="D57" i="8"/>
  <c r="C57" i="8"/>
  <c r="E56" i="8"/>
  <c r="E55" i="8"/>
  <c r="E54" i="8"/>
  <c r="E53" i="8"/>
  <c r="D50" i="8"/>
  <c r="C50" i="8"/>
  <c r="E49" i="8"/>
  <c r="E48" i="8"/>
  <c r="E47" i="8"/>
  <c r="E46" i="8"/>
  <c r="D43" i="8"/>
  <c r="C43" i="8"/>
  <c r="E42" i="8"/>
  <c r="E41" i="8"/>
  <c r="E40" i="8"/>
  <c r="E39" i="8"/>
  <c r="E34" i="8"/>
  <c r="D32" i="8"/>
  <c r="C32" i="8"/>
  <c r="E31" i="8"/>
  <c r="E30" i="8"/>
  <c r="E29" i="8"/>
  <c r="E28" i="8"/>
  <c r="D26" i="8"/>
  <c r="E26" i="8" s="1"/>
  <c r="C26" i="8"/>
  <c r="E25" i="8"/>
  <c r="E24" i="8"/>
  <c r="E23" i="8"/>
  <c r="E22" i="8"/>
  <c r="D20" i="8"/>
  <c r="C20" i="8"/>
  <c r="E19" i="8"/>
  <c r="E18" i="8"/>
  <c r="E17" i="8"/>
  <c r="E16" i="8"/>
  <c r="D14" i="8"/>
  <c r="E14" i="8" s="1"/>
  <c r="C14" i="8"/>
  <c r="E13" i="8"/>
  <c r="E12" i="8"/>
  <c r="E11" i="8"/>
  <c r="E10" i="8"/>
  <c r="E6" i="8"/>
  <c r="E5" i="9"/>
  <c r="H11" i="9"/>
  <c r="F11" i="9"/>
  <c r="G5" i="9"/>
  <c r="E76" i="3"/>
  <c r="E72" i="3"/>
  <c r="E67" i="3"/>
  <c r="D66" i="3"/>
  <c r="C66" i="3"/>
  <c r="E65" i="3"/>
  <c r="E64" i="3"/>
  <c r="E63" i="3"/>
  <c r="E62" i="3"/>
  <c r="E60" i="3"/>
  <c r="E59" i="3"/>
  <c r="D57" i="3"/>
  <c r="C57" i="3"/>
  <c r="E56" i="3"/>
  <c r="E55" i="3"/>
  <c r="E54" i="3"/>
  <c r="E53" i="3"/>
  <c r="D50" i="3"/>
  <c r="C50" i="3"/>
  <c r="E49" i="3"/>
  <c r="E48" i="3"/>
  <c r="E47" i="3"/>
  <c r="E46" i="3"/>
  <c r="D43" i="3"/>
  <c r="E43" i="3" s="1"/>
  <c r="C43" i="3"/>
  <c r="E42" i="3"/>
  <c r="E41" i="3"/>
  <c r="E40" i="3"/>
  <c r="E39" i="3"/>
  <c r="E34" i="3"/>
  <c r="D32" i="3"/>
  <c r="E32" i="3" s="1"/>
  <c r="C32" i="3"/>
  <c r="E31" i="3"/>
  <c r="E30" i="3"/>
  <c r="E29" i="3"/>
  <c r="E28" i="3"/>
  <c r="D26" i="3"/>
  <c r="C26" i="3"/>
  <c r="E25" i="3"/>
  <c r="E24" i="3"/>
  <c r="E23" i="3"/>
  <c r="E22" i="3"/>
  <c r="D20" i="3"/>
  <c r="E20" i="3" s="1"/>
  <c r="C20" i="3"/>
  <c r="E19" i="3"/>
  <c r="E18" i="3"/>
  <c r="E17" i="3"/>
  <c r="E16" i="3"/>
  <c r="D14" i="3"/>
  <c r="C14" i="3"/>
  <c r="E13" i="3"/>
  <c r="E12" i="3"/>
  <c r="E11" i="3"/>
  <c r="E10" i="3"/>
  <c r="E6" i="3"/>
  <c r="E50" i="7" l="1"/>
  <c r="E20" i="7"/>
  <c r="C33" i="7"/>
  <c r="D11" i="9"/>
  <c r="E57" i="8"/>
  <c r="E50" i="8"/>
  <c r="E43" i="8"/>
  <c r="E32" i="8"/>
  <c r="E20" i="8"/>
  <c r="C33" i="8"/>
  <c r="D10" i="9" s="1"/>
  <c r="E32" i="6"/>
  <c r="E50" i="1"/>
  <c r="E43" i="1"/>
  <c r="C33" i="4"/>
  <c r="C79" i="4" s="1"/>
  <c r="E14" i="3"/>
  <c r="D33" i="7"/>
  <c r="D35" i="7" s="1"/>
  <c r="E32" i="7"/>
  <c r="E57" i="7"/>
  <c r="D33" i="1"/>
  <c r="D35" i="1" s="1"/>
  <c r="E32" i="1"/>
  <c r="E57" i="1"/>
  <c r="E14" i="7"/>
  <c r="C33" i="6"/>
  <c r="F10" i="9" s="1"/>
  <c r="E20" i="6"/>
  <c r="E14" i="1"/>
  <c r="E26" i="1"/>
  <c r="D33" i="8"/>
  <c r="D4" i="9" s="1"/>
  <c r="D33" i="6"/>
  <c r="D33" i="4"/>
  <c r="D79" i="4" s="1"/>
  <c r="C70" i="4"/>
  <c r="C74" i="4" s="1"/>
  <c r="C92" i="4" s="1"/>
  <c r="D68" i="4"/>
  <c r="H5" i="9"/>
  <c r="H17" i="9" s="1"/>
  <c r="H20" i="9" s="1"/>
  <c r="E43" i="4"/>
  <c r="E66" i="4"/>
  <c r="C81" i="4" s="1"/>
  <c r="C35" i="1"/>
  <c r="C80" i="1" s="1"/>
  <c r="G10" i="9"/>
  <c r="C79" i="1"/>
  <c r="D79" i="1"/>
  <c r="C68" i="1"/>
  <c r="G11" i="9"/>
  <c r="G17" i="9" s="1"/>
  <c r="G20" i="9" s="1"/>
  <c r="D68" i="1"/>
  <c r="D70" i="1" s="1"/>
  <c r="E66" i="1"/>
  <c r="C35" i="6"/>
  <c r="C80" i="6" s="1"/>
  <c r="D35" i="6"/>
  <c r="F4" i="9"/>
  <c r="D79" i="6"/>
  <c r="E43" i="6"/>
  <c r="D68" i="6"/>
  <c r="D70" i="6" s="1"/>
  <c r="F5" i="9"/>
  <c r="F17" i="9" s="1"/>
  <c r="F20" i="9" s="1"/>
  <c r="E66" i="6"/>
  <c r="C35" i="7"/>
  <c r="C80" i="7" s="1"/>
  <c r="C79" i="7"/>
  <c r="C68" i="7"/>
  <c r="D68" i="7"/>
  <c r="D70" i="7" s="1"/>
  <c r="E66" i="7"/>
  <c r="C35" i="8"/>
  <c r="C80" i="8" s="1"/>
  <c r="C70" i="8"/>
  <c r="C74" i="8" s="1"/>
  <c r="C92" i="8" s="1"/>
  <c r="E33" i="8"/>
  <c r="D68" i="8"/>
  <c r="D5" i="9"/>
  <c r="D17" i="9" s="1"/>
  <c r="D20" i="9" s="1"/>
  <c r="E66" i="8"/>
  <c r="C81" i="8" s="1"/>
  <c r="E17" i="9"/>
  <c r="E20" i="9" s="1"/>
  <c r="E10" i="9"/>
  <c r="E26" i="3"/>
  <c r="E50" i="3"/>
  <c r="C33" i="3"/>
  <c r="C35" i="3" s="1"/>
  <c r="C80" i="3" s="1"/>
  <c r="D33" i="3"/>
  <c r="C68" i="3"/>
  <c r="C70" i="3" s="1"/>
  <c r="C74" i="3" s="1"/>
  <c r="C92" i="3" s="1"/>
  <c r="E57" i="3"/>
  <c r="D68" i="3"/>
  <c r="D70" i="3" s="1"/>
  <c r="E66" i="3"/>
  <c r="D79" i="7" l="1"/>
  <c r="E33" i="7"/>
  <c r="E79" i="7" s="1"/>
  <c r="D79" i="8"/>
  <c r="C79" i="8"/>
  <c r="D35" i="8"/>
  <c r="D80" i="8" s="1"/>
  <c r="C78" i="8"/>
  <c r="C78" i="6"/>
  <c r="C77" i="6"/>
  <c r="C79" i="6"/>
  <c r="E33" i="6"/>
  <c r="E79" i="6" s="1"/>
  <c r="G4" i="9"/>
  <c r="G16" i="9" s="1"/>
  <c r="G19" i="9" s="1"/>
  <c r="E33" i="1"/>
  <c r="H10" i="9"/>
  <c r="C77" i="4"/>
  <c r="E33" i="4"/>
  <c r="C35" i="4"/>
  <c r="H4" i="9"/>
  <c r="H16" i="9" s="1"/>
  <c r="H19" i="9" s="1"/>
  <c r="C79" i="3"/>
  <c r="C77" i="8"/>
  <c r="C78" i="1"/>
  <c r="E79" i="4"/>
  <c r="D35" i="4"/>
  <c r="D80" i="4" s="1"/>
  <c r="C78" i="7"/>
  <c r="D16" i="9"/>
  <c r="D19" i="9" s="1"/>
  <c r="E68" i="4"/>
  <c r="D78" i="4"/>
  <c r="E35" i="4"/>
  <c r="E80" i="4" s="1"/>
  <c r="D70" i="4"/>
  <c r="D74" i="1"/>
  <c r="E68" i="1"/>
  <c r="D78" i="1"/>
  <c r="E35" i="1"/>
  <c r="E80" i="1" s="1"/>
  <c r="D80" i="1"/>
  <c r="C70" i="1"/>
  <c r="C74" i="1" s="1"/>
  <c r="E79" i="1"/>
  <c r="C81" i="1"/>
  <c r="D74" i="6"/>
  <c r="E70" i="6"/>
  <c r="F16" i="9"/>
  <c r="F19" i="9" s="1"/>
  <c r="E68" i="6"/>
  <c r="D78" i="6"/>
  <c r="E35" i="6"/>
  <c r="E80" i="6" s="1"/>
  <c r="D80" i="6"/>
  <c r="C81" i="6"/>
  <c r="C81" i="7"/>
  <c r="D80" i="7"/>
  <c r="E35" i="7"/>
  <c r="E80" i="7" s="1"/>
  <c r="E68" i="7"/>
  <c r="D78" i="7"/>
  <c r="D74" i="7"/>
  <c r="C70" i="7"/>
  <c r="C74" i="7" s="1"/>
  <c r="E68" i="8"/>
  <c r="D78" i="8"/>
  <c r="E79" i="8"/>
  <c r="D70" i="8"/>
  <c r="E4" i="9"/>
  <c r="E16" i="9" s="1"/>
  <c r="E19" i="9" s="1"/>
  <c r="E33" i="3"/>
  <c r="E79" i="3" s="1"/>
  <c r="C77" i="3"/>
  <c r="D79" i="3"/>
  <c r="D35" i="3"/>
  <c r="D78" i="3" s="1"/>
  <c r="E68" i="3"/>
  <c r="C81" i="3"/>
  <c r="E70" i="3"/>
  <c r="D74" i="3"/>
  <c r="C78" i="3"/>
  <c r="E35" i="8" l="1"/>
  <c r="E80" i="8" s="1"/>
  <c r="C80" i="4"/>
  <c r="C78" i="4"/>
  <c r="E22" i="9"/>
  <c r="E78" i="4"/>
  <c r="E70" i="7"/>
  <c r="E70" i="1"/>
  <c r="F22" i="9"/>
  <c r="G22" i="9"/>
  <c r="D74" i="4"/>
  <c r="E70" i="4"/>
  <c r="E92" i="1"/>
  <c r="E74" i="1"/>
  <c r="E77" i="1" s="1"/>
  <c r="D77" i="1"/>
  <c r="C92" i="1"/>
  <c r="C77" i="1"/>
  <c r="E78" i="1"/>
  <c r="E92" i="6"/>
  <c r="E74" i="6"/>
  <c r="E77" i="6" s="1"/>
  <c r="D77" i="6"/>
  <c r="E78" i="6"/>
  <c r="C92" i="7"/>
  <c r="C77" i="7"/>
  <c r="E78" i="7"/>
  <c r="E92" i="7"/>
  <c r="E74" i="7"/>
  <c r="E77" i="7" s="1"/>
  <c r="D77" i="7"/>
  <c r="D74" i="8"/>
  <c r="E70" i="8"/>
  <c r="E78" i="8"/>
  <c r="E35" i="3"/>
  <c r="E80" i="3" s="1"/>
  <c r="D80" i="3"/>
  <c r="E92" i="3"/>
  <c r="E74" i="3"/>
  <c r="E77" i="3" s="1"/>
  <c r="D77" i="3"/>
  <c r="E92" i="4" l="1"/>
  <c r="E74" i="4"/>
  <c r="E77" i="4" s="1"/>
  <c r="D77" i="4"/>
  <c r="E92" i="8"/>
  <c r="E74" i="8"/>
  <c r="E77" i="8" s="1"/>
  <c r="D77" i="8"/>
  <c r="E78" i="3"/>
</calcChain>
</file>

<file path=xl/sharedStrings.xml><?xml version="1.0" encoding="utf-8"?>
<sst xmlns="http://schemas.openxmlformats.org/spreadsheetml/2006/main" count="625" uniqueCount="100">
  <si>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</si>
  <si>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</si>
  <si>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</si>
  <si>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</si>
  <si>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</si>
  <si>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</si>
  <si>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</si>
  <si>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</si>
  <si>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</si>
  <si>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</si>
  <si>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</si>
  <si>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</si>
  <si>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</si>
  <si>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</si>
  <si>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</si>
  <si>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</si>
  <si>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</si>
  <si>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</si>
  <si>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</si>
  <si>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</si>
  <si>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</si>
  <si>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</si>
  <si>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</si>
  <si>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</si>
  <si>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</si>
  <si>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</si>
  <si>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</si>
  <si>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</si>
  <si>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</si>
  <si>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</si>
  <si>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</si>
  <si>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</si>
  <si>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</si>
  <si>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</si>
  <si>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</si>
  <si>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</si>
  <si>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</si>
  <si>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</si>
  <si>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</si>
  <si>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</si>
  <si>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</si>
  <si>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</si>
  <si>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</si>
  <si>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</si>
  <si>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</si>
  <si>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</si>
  <si>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</si>
  <si>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</si>
  <si>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</si>
  <si>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</si>
  <si>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</si>
  <si>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</si>
  <si>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</si>
  <si>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</si>
  <si>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</si>
  <si>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</si>
  <si>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</si>
  <si>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</si>
  <si>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</si>
  <si>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</si>
  <si>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</si>
  <si>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</si>
  <si>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</si>
  <si>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</si>
  <si>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</si>
  <si>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</si>
  <si>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</si>
  <si>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</si>
  <si>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</si>
  <si>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</si>
  <si>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</si>
  <si>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NAME OF ORGANIZATION: Madison County Coalition Summary</t>
  </si>
  <si>
    <t>DATE OF REPORT:  (January 2010 - December 2010)</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</si>
  <si>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</si>
  <si>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</si>
  <si>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</si>
  <si>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</si>
  <si>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</si>
  <si>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</si>
  <si>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</si>
  <si>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</si>
  <si>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</si>
  <si>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</si>
  <si>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</si>
  <si>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</si>
  <si>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</si>
  <si>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</si>
  <si>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</si>
  <si>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</si>
  <si>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</si>
  <si>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intake change</t>
  </si>
  <si>
    <t>NAME OF ORGANIZATION: Monroe County, TN Summary</t>
  </si>
  <si>
    <t>DATE OF REPORT:  (January 2011 - December 2011)</t>
  </si>
  <si>
    <t>NAME OF ORGANIZATION:  Monroe County Animal Shelter</t>
  </si>
  <si>
    <t>DATE OF REPORT:  Jan 1, 2009 - Dec 31, 2009</t>
  </si>
  <si>
    <t>Baseline Annual 2007</t>
  </si>
  <si>
    <t>DATE OF REPORT:  2008</t>
  </si>
  <si>
    <t>Monroe</t>
  </si>
  <si>
    <t>Loudon County, Tennessee</t>
  </si>
  <si>
    <t>Monroe County, Tennessee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</si>
</sst>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s>
  <fonts count="106">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b/>
      <sz val="10"/>
      <name val="Times New Roman"/>
      <family val="1"/>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b/>
      <i/>
      <sz val="10"/>
      <name val="Times New Roman"/>
      <family val="1"/>
    </font>
    <font>
      <i/>
      <sz val="10"/>
      <color rgb="FF5D5D5D"/>
      <name val="Times New Roman"/>
      <family val="2"/>
    </font>
    <font>
      <i/>
      <sz val="11"/>
      <color rgb="FF5D5D5D"/>
      <name val="Times New Roman"/>
      <family val="2"/>
    </font>
    <font>
      <sz val="12"/>
      <color rgb="FF262626"/>
      <name val="Courier New"/>
      <family val="2"/>
    </font>
    <font>
      <i/>
      <sz val="11"/>
      <color rgb="FF727272"/>
      <name val="Times New Roman"/>
      <family val="2"/>
    </font>
    <font>
      <sz val="10"/>
      <color rgb="FF646464"/>
      <name val="Arial"/>
      <family val="2"/>
    </font>
    <font>
      <sz val="10"/>
      <color rgb="FF797979"/>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amily val="3"/>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8"/>
      <color rgb="FF000000"/>
      <name val="Arial Bold"/>
    </font>
    <font>
      <sz val="11"/>
      <color rgb="FF000000"/>
      <name val="Calibri"/>
      <family val="2"/>
      <scheme val="minor"/>
    </font>
    <font>
      <sz val="10"/>
      <color rgb="FF000000"/>
      <name val="Calibri"/>
      <family val="2"/>
      <scheme val="minor"/>
    </font>
    <font>
      <sz val="10"/>
      <color indexed="8"/>
      <name val="SansSerif"/>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s>
  <cellStyleXfs count="16394">
    <xf numFmtId="0" fontId="0" fillId="0" borderId="0"/>
    <xf numFmtId="9" fontId="46" fillId="0" borderId="0" applyFon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15" applyNumberFormat="0" applyAlignment="0" applyProtection="0"/>
    <xf numFmtId="0" fontId="55" fillId="6" borderId="16" applyNumberFormat="0" applyAlignment="0" applyProtection="0"/>
    <xf numFmtId="0" fontId="56" fillId="6" borderId="15" applyNumberFormat="0" applyAlignment="0" applyProtection="0"/>
    <xf numFmtId="0" fontId="58" fillId="7" borderId="18" applyNumberFormat="0" applyAlignment="0" applyProtection="0"/>
    <xf numFmtId="0" fontId="6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9" fillId="0" borderId="0"/>
    <xf numFmtId="0" fontId="77" fillId="0" borderId="0"/>
    <xf numFmtId="0" fontId="77" fillId="0" borderId="0"/>
    <xf numFmtId="0" fontId="78" fillId="0" borderId="0"/>
    <xf numFmtId="0" fontId="79" fillId="0" borderId="0"/>
    <xf numFmtId="0" fontId="2" fillId="0" borderId="0"/>
    <xf numFmtId="0" fontId="20"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7" fillId="0" borderId="0"/>
    <xf numFmtId="0" fontId="78" fillId="0" borderId="0"/>
    <xf numFmtId="0" fontId="20" fillId="0" borderId="0"/>
    <xf numFmtId="0" fontId="77" fillId="0" borderId="0"/>
    <xf numFmtId="0" fontId="77" fillId="0" borderId="0"/>
    <xf numFmtId="0" fontId="77" fillId="0" borderId="0"/>
    <xf numFmtId="0" fontId="77"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2" fillId="0" borderId="0"/>
    <xf numFmtId="0" fontId="2" fillId="0" borderId="0"/>
    <xf numFmtId="0" fontId="79" fillId="0" borderId="0"/>
    <xf numFmtId="0" fontId="2" fillId="0" borderId="0"/>
    <xf numFmtId="0" fontId="2" fillId="0" borderId="0"/>
    <xf numFmtId="0" fontId="79" fillId="0" borderId="0"/>
    <xf numFmtId="0" fontId="77" fillId="0" borderId="0"/>
    <xf numFmtId="0" fontId="2" fillId="0" borderId="0"/>
    <xf numFmtId="0" fontId="2" fillId="0" borderId="0"/>
    <xf numFmtId="0" fontId="2" fillId="0" borderId="0"/>
    <xf numFmtId="0" fontId="79" fillId="0" borderId="0"/>
    <xf numFmtId="0" fontId="2" fillId="0" borderId="0"/>
    <xf numFmtId="0" fontId="78" fillId="0" borderId="0"/>
    <xf numFmtId="0" fontId="77"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7" fillId="0" borderId="0"/>
    <xf numFmtId="0" fontId="2" fillId="0" borderId="0"/>
    <xf numFmtId="0" fontId="79" fillId="0" borderId="0"/>
    <xf numFmtId="0" fontId="2" fillId="0" borderId="0"/>
    <xf numFmtId="0" fontId="2" fillId="0" borderId="0"/>
    <xf numFmtId="0" fontId="79" fillId="0" borderId="0"/>
    <xf numFmtId="0" fontId="79" fillId="0" borderId="0"/>
    <xf numFmtId="0" fontId="2" fillId="0" borderId="0"/>
    <xf numFmtId="0" fontId="2" fillId="0" borderId="0"/>
    <xf numFmtId="0" fontId="79" fillId="0" borderId="0"/>
    <xf numFmtId="0" fontId="77" fillId="0" borderId="0"/>
    <xf numFmtId="0" fontId="79" fillId="0" borderId="0"/>
    <xf numFmtId="0" fontId="77" fillId="0" borderId="0"/>
    <xf numFmtId="0" fontId="2" fillId="0" borderId="0"/>
    <xf numFmtId="0" fontId="2" fillId="0" borderId="0"/>
    <xf numFmtId="0" fontId="2" fillId="0" borderId="0"/>
    <xf numFmtId="0" fontId="79" fillId="0" borderId="0"/>
    <xf numFmtId="0" fontId="2" fillId="0" borderId="0"/>
    <xf numFmtId="0" fontId="79" fillId="0" borderId="0"/>
    <xf numFmtId="0" fontId="2" fillId="0" borderId="0"/>
    <xf numFmtId="0" fontId="79"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9" fillId="0" borderId="0"/>
    <xf numFmtId="0" fontId="77" fillId="0" borderId="0"/>
    <xf numFmtId="0" fontId="77" fillId="0" borderId="0"/>
    <xf numFmtId="0" fontId="78" fillId="0" borderId="0"/>
    <xf numFmtId="0" fontId="20"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2" fillId="0" borderId="0"/>
    <xf numFmtId="0" fontId="2" fillId="0" borderId="0"/>
    <xf numFmtId="0" fontId="2" fillId="0" borderId="0"/>
    <xf numFmtId="0" fontId="78" fillId="0" borderId="0"/>
    <xf numFmtId="0" fontId="20" fillId="0" borderId="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78" fillId="0" borderId="0"/>
    <xf numFmtId="0" fontId="81" fillId="36" borderId="0" applyNumberFormat="0" applyBorder="0" applyAlignment="0" applyProtection="0"/>
    <xf numFmtId="0" fontId="81" fillId="36" borderId="0" applyNumberFormat="0" applyBorder="0" applyAlignment="0" applyProtection="0"/>
    <xf numFmtId="0" fontId="78" fillId="0" borderId="0"/>
    <xf numFmtId="0" fontId="81" fillId="39"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4" fillId="51" borderId="23" applyNumberFormat="0" applyAlignment="0" applyProtection="0"/>
    <xf numFmtId="0" fontId="84" fillId="51" borderId="23" applyNumberFormat="0" applyAlignment="0" applyProtection="0"/>
    <xf numFmtId="0" fontId="85" fillId="52" borderId="24" applyNumberFormat="0" applyAlignment="0" applyProtection="0"/>
    <xf numFmtId="0" fontId="85" fillId="52" borderId="24" applyNumberFormat="0" applyAlignment="0" applyProtection="0"/>
    <xf numFmtId="0" fontId="6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7" fillId="35" borderId="0" applyNumberFormat="0" applyBorder="0" applyAlignment="0" applyProtection="0"/>
    <xf numFmtId="0" fontId="48" fillId="0" borderId="12"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49" fillId="0" borderId="13"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50" fillId="0" borderId="14"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38" borderId="23" applyNumberFormat="0" applyAlignment="0" applyProtection="0"/>
    <xf numFmtId="0" fontId="91" fillId="38" borderId="23" applyNumberFormat="0" applyAlignment="0" applyProtection="0"/>
    <xf numFmtId="0" fontId="57" fillId="0" borderId="17"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53" borderId="0" applyNumberFormat="0" applyBorder="0" applyAlignment="0" applyProtection="0"/>
    <xf numFmtId="0" fontId="93" fillId="53" borderId="0" applyNumberFormat="0" applyBorder="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4" fillId="51" borderId="30" applyNumberFormat="0" applyAlignment="0" applyProtection="0"/>
    <xf numFmtId="0" fontId="94" fillId="51" borderId="30" applyNumberFormat="0" applyAlignment="0" applyProtection="0"/>
    <xf numFmtId="0" fontId="4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61" fillId="0" borderId="20"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5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7" fillId="0" borderId="0"/>
    <xf numFmtId="0" fontId="78" fillId="0" borderId="0"/>
    <xf numFmtId="0" fontId="78" fillId="0" borderId="0"/>
    <xf numFmtId="0" fontId="78" fillId="0" borderId="0"/>
    <xf numFmtId="0" fontId="2" fillId="0" borderId="0"/>
    <xf numFmtId="0" fontId="81" fillId="38" borderId="0" applyNumberFormat="0" applyBorder="0" applyAlignment="0" applyProtection="0"/>
    <xf numFmtId="0" fontId="86" fillId="0" borderId="0" applyNumberFormat="0" applyFill="0" applyBorder="0" applyAlignment="0" applyProtection="0"/>
    <xf numFmtId="0" fontId="85" fillId="52" borderId="24" applyNumberFormat="0" applyAlignment="0" applyProtection="0"/>
    <xf numFmtId="0" fontId="82" fillId="50" borderId="0" applyNumberFormat="0" applyBorder="0" applyAlignment="0" applyProtection="0"/>
    <xf numFmtId="0" fontId="82" fillId="49" borderId="0" applyNumberFormat="0" applyBorder="0" applyAlignment="0" applyProtection="0"/>
    <xf numFmtId="0" fontId="89" fillId="0" borderId="26" applyNumberFormat="0" applyFill="0" applyAlignment="0" applyProtection="0"/>
    <xf numFmtId="0" fontId="81" fillId="42" borderId="0" applyNumberFormat="0" applyBorder="0" applyAlignment="0" applyProtection="0"/>
    <xf numFmtId="0" fontId="82" fillId="46" borderId="0" applyNumberFormat="0" applyBorder="0" applyAlignment="0" applyProtection="0"/>
    <xf numFmtId="0" fontId="81" fillId="41" borderId="0" applyNumberFormat="0" applyBorder="0" applyAlignment="0" applyProtection="0"/>
    <xf numFmtId="0" fontId="96" fillId="0" borderId="31" applyNumberFormat="0" applyFill="0" applyAlignment="0" applyProtection="0"/>
    <xf numFmtId="0" fontId="82" fillId="41" borderId="0" applyNumberFormat="0" applyBorder="0" applyAlignment="0" applyProtection="0"/>
    <xf numFmtId="0" fontId="20" fillId="54" borderId="29" applyNumberFormat="0" applyFont="0" applyAlignment="0" applyProtection="0"/>
    <xf numFmtId="0" fontId="20" fillId="0" borderId="0"/>
    <xf numFmtId="0" fontId="91" fillId="38" borderId="23" applyNumberFormat="0" applyAlignment="0" applyProtection="0"/>
    <xf numFmtId="0" fontId="81"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97" fillId="0" borderId="0" applyNumberFormat="0" applyFill="0" applyBorder="0" applyAlignment="0" applyProtection="0"/>
    <xf numFmtId="0" fontId="95" fillId="0" borderId="0" applyNumberFormat="0" applyFill="0" applyBorder="0" applyAlignment="0" applyProtection="0"/>
    <xf numFmtId="0" fontId="94" fillId="51" borderId="30" applyNumberFormat="0" applyAlignment="0" applyProtection="0"/>
    <xf numFmtId="0" fontId="93" fillId="53" borderId="0" applyNumberFormat="0" applyBorder="0" applyAlignment="0" applyProtection="0"/>
    <xf numFmtId="0" fontId="92" fillId="0" borderId="28" applyNumberFormat="0" applyFill="0" applyAlignment="0" applyProtection="0"/>
    <xf numFmtId="0" fontId="90" fillId="0" borderId="0" applyNumberFormat="0" applyFill="0" applyBorder="0" applyAlignment="0" applyProtection="0"/>
    <xf numFmtId="0" fontId="90" fillId="0" borderId="27" applyNumberFormat="0" applyFill="0" applyAlignment="0" applyProtection="0"/>
    <xf numFmtId="0" fontId="88" fillId="0" borderId="25" applyNumberFormat="0" applyFill="0" applyAlignment="0" applyProtection="0"/>
    <xf numFmtId="0" fontId="87" fillId="35" borderId="0" applyNumberFormat="0" applyBorder="0" applyAlignment="0" applyProtection="0"/>
    <xf numFmtId="0" fontId="84" fillId="51" borderId="23" applyNumberFormat="0" applyAlignment="0" applyProtection="0"/>
    <xf numFmtId="0" fontId="83" fillId="34" borderId="0" applyNumberFormat="0" applyBorder="0" applyAlignment="0" applyProtection="0"/>
    <xf numFmtId="0" fontId="82" fillId="45" borderId="0" applyNumberFormat="0" applyBorder="0" applyAlignment="0" applyProtection="0"/>
    <xf numFmtId="0" fontId="82" fillId="44" borderId="0" applyNumberFormat="0" applyBorder="0" applyAlignment="0" applyProtection="0"/>
    <xf numFmtId="0" fontId="82" fillId="48" borderId="0" applyNumberFormat="0" applyBorder="0" applyAlignment="0" applyProtection="0"/>
    <xf numFmtId="0" fontId="82" fillId="47" borderId="0" applyNumberFormat="0" applyBorder="0" applyAlignment="0" applyProtection="0"/>
    <xf numFmtId="0" fontId="82" fillId="45" borderId="0" applyNumberFormat="0" applyBorder="0" applyAlignment="0" applyProtection="0"/>
    <xf numFmtId="0" fontId="82" fillId="44" borderId="0" applyNumberFormat="0" applyBorder="0" applyAlignment="0" applyProtection="0"/>
    <xf numFmtId="0" fontId="82" fillId="40" borderId="0" applyNumberFormat="0" applyBorder="0" applyAlignment="0" applyProtection="0"/>
    <xf numFmtId="0" fontId="82" fillId="43" borderId="0" applyNumberFormat="0" applyBorder="0" applyAlignment="0" applyProtection="0"/>
    <xf numFmtId="0" fontId="81" fillId="39" borderId="0" applyNumberFormat="0" applyBorder="0" applyAlignment="0" applyProtection="0"/>
    <xf numFmtId="0" fontId="81" fillId="36"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1" fillId="40" borderId="0" applyNumberFormat="0" applyBorder="0" applyAlignment="0" applyProtection="0"/>
    <xf numFmtId="0" fontId="81" fillId="39" borderId="0" applyNumberFormat="0" applyBorder="0" applyAlignment="0" applyProtection="0"/>
    <xf numFmtId="0" fontId="81" fillId="37" borderId="0" applyNumberFormat="0" applyBorder="0" applyAlignment="0" applyProtection="0"/>
    <xf numFmtId="0" fontId="81" fillId="36" borderId="0" applyNumberFormat="0" applyBorder="0" applyAlignment="0" applyProtection="0"/>
    <xf numFmtId="0" fontId="81" fillId="34" borderId="0" applyNumberFormat="0" applyBorder="0" applyAlignment="0" applyProtection="0"/>
    <xf numFmtId="0" fontId="81"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8" fillId="0" borderId="0"/>
    <xf numFmtId="0" fontId="20" fillId="54" borderId="29" applyNumberFormat="0" applyFont="0" applyAlignment="0" applyProtection="0"/>
    <xf numFmtId="0" fontId="20" fillId="54" borderId="29" applyNumberFormat="0" applyFont="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8"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2" fillId="8" borderId="19" applyNumberFormat="0" applyFont="0" applyAlignment="0" applyProtection="0"/>
    <xf numFmtId="0" fontId="81" fillId="37"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82"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2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82" fillId="45" borderId="0" applyNumberFormat="0" applyBorder="0" applyAlignment="0" applyProtection="0"/>
    <xf numFmtId="0" fontId="96" fillId="0" borderId="31"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92" fillId="0" borderId="28" applyNumberFormat="0" applyFill="0" applyAlignment="0" applyProtection="0"/>
    <xf numFmtId="0" fontId="20" fillId="0" borderId="0"/>
    <xf numFmtId="0" fontId="2" fillId="0" borderId="0"/>
    <xf numFmtId="0" fontId="83" fillId="34" borderId="0" applyNumberFormat="0" applyBorder="0" applyAlignment="0" applyProtection="0"/>
    <xf numFmtId="0" fontId="78" fillId="0" borderId="0"/>
    <xf numFmtId="0" fontId="78" fillId="0" borderId="0"/>
    <xf numFmtId="0" fontId="91" fillId="38" borderId="23" applyNumberFormat="0" applyAlignment="0" applyProtection="0"/>
    <xf numFmtId="0" fontId="90" fillId="0" borderId="27" applyNumberFormat="0" applyFill="0" applyAlignment="0" applyProtection="0"/>
    <xf numFmtId="0" fontId="86" fillId="0" borderId="0" applyNumberFormat="0" applyFill="0" applyBorder="0" applyAlignment="0" applyProtection="0"/>
    <xf numFmtId="0" fontId="81" fillId="33" borderId="0" applyNumberFormat="0" applyBorder="0" applyAlignment="0" applyProtection="0"/>
    <xf numFmtId="0" fontId="85" fillId="52" borderId="24" applyNumberFormat="0" applyAlignment="0" applyProtection="0"/>
    <xf numFmtId="0" fontId="84" fillId="51" borderId="23" applyNumberFormat="0" applyAlignment="0" applyProtection="0"/>
    <xf numFmtId="0" fontId="82" fillId="5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8" fillId="0" borderId="0"/>
    <xf numFmtId="0" fontId="20" fillId="0" borderId="0"/>
    <xf numFmtId="0" fontId="81" fillId="34" borderId="0" applyNumberFormat="0" applyBorder="0" applyAlignment="0" applyProtection="0"/>
    <xf numFmtId="0" fontId="93" fillId="53" borderId="0" applyNumberFormat="0" applyBorder="0" applyAlignment="0" applyProtection="0"/>
    <xf numFmtId="0" fontId="20" fillId="54" borderId="29" applyNumberFormat="0" applyFont="0" applyAlignment="0" applyProtection="0"/>
    <xf numFmtId="0" fontId="20" fillId="0" borderId="0"/>
    <xf numFmtId="0" fontId="20" fillId="0" borderId="0"/>
    <xf numFmtId="0" fontId="81" fillId="33" borderId="0" applyNumberFormat="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2" fillId="40"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93" fillId="53" borderId="0" applyNumberFormat="0" applyBorder="0" applyAlignment="0" applyProtection="0"/>
    <xf numFmtId="0" fontId="97" fillId="0" borderId="0" applyNumberFormat="0" applyFill="0" applyBorder="0" applyAlignment="0" applyProtection="0"/>
    <xf numFmtId="0" fontId="81" fillId="38" borderId="0" applyNumberFormat="0" applyBorder="0" applyAlignment="0" applyProtection="0"/>
    <xf numFmtId="0" fontId="81" fillId="41" borderId="0" applyNumberFormat="0" applyBorder="0" applyAlignment="0" applyProtection="0"/>
    <xf numFmtId="0" fontId="82" fillId="43" borderId="0" applyNumberFormat="0" applyBorder="0" applyAlignment="0" applyProtection="0"/>
    <xf numFmtId="0" fontId="82" fillId="41"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1" fillId="35" borderId="0" applyNumberFormat="0" applyBorder="0" applyAlignment="0" applyProtection="0"/>
    <xf numFmtId="0" fontId="82" fillId="41" borderId="0" applyNumberFormat="0" applyBorder="0" applyAlignment="0" applyProtection="0"/>
    <xf numFmtId="0" fontId="81"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78" fillId="0" borderId="0"/>
    <xf numFmtId="0" fontId="77" fillId="0" borderId="0"/>
    <xf numFmtId="0" fontId="20" fillId="54" borderId="29" applyNumberFormat="0" applyFont="0" applyAlignment="0" applyProtection="0"/>
    <xf numFmtId="0" fontId="78" fillId="0" borderId="0"/>
    <xf numFmtId="0" fontId="78" fillId="0" borderId="0"/>
    <xf numFmtId="0" fontId="78" fillId="0" borderId="0"/>
    <xf numFmtId="0" fontId="98" fillId="0" borderId="0"/>
    <xf numFmtId="0" fontId="77" fillId="0" borderId="0"/>
    <xf numFmtId="0" fontId="20" fillId="0" borderId="0"/>
    <xf numFmtId="0" fontId="20" fillId="0" borderId="0"/>
    <xf numFmtId="0" fontId="20" fillId="0" borderId="0"/>
    <xf numFmtId="0" fontId="98" fillId="0" borderId="0"/>
    <xf numFmtId="0" fontId="20" fillId="0" borderId="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81" fillId="3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7" fillId="0" borderId="0"/>
    <xf numFmtId="0" fontId="2" fillId="31" borderId="0" applyNumberFormat="0" applyBorder="0" applyAlignment="0" applyProtection="0"/>
    <xf numFmtId="0" fontId="20" fillId="0" borderId="0"/>
    <xf numFmtId="0" fontId="97" fillId="0" borderId="0" applyNumberFormat="0" applyFill="0" applyBorder="0" applyAlignment="0" applyProtection="0"/>
    <xf numFmtId="0" fontId="87" fillId="35" borderId="0" applyNumberFormat="0" applyBorder="0" applyAlignment="0" applyProtection="0"/>
    <xf numFmtId="0" fontId="86" fillId="0" borderId="0" applyNumberFormat="0" applyFill="0" applyBorder="0" applyAlignment="0" applyProtection="0"/>
    <xf numFmtId="0" fontId="81" fillId="34" borderId="0" applyNumberFormat="0" applyBorder="0" applyAlignment="0" applyProtection="0"/>
    <xf numFmtId="0" fontId="85" fillId="52" borderId="24" applyNumberFormat="0" applyAlignment="0" applyProtection="0"/>
    <xf numFmtId="0" fontId="83" fillId="34" borderId="0" applyNumberFormat="0" applyBorder="0" applyAlignment="0" applyProtection="0"/>
    <xf numFmtId="0" fontId="82" fillId="50" borderId="0" applyNumberFormat="0" applyBorder="0" applyAlignment="0" applyProtection="0"/>
    <xf numFmtId="0" fontId="82" fillId="44" borderId="0" applyNumberFormat="0" applyBorder="0" applyAlignment="0" applyProtection="0"/>
    <xf numFmtId="0" fontId="82" fillId="49" borderId="0" applyNumberFormat="0" applyBorder="0" applyAlignment="0" applyProtection="0"/>
    <xf numFmtId="0" fontId="82" fillId="47" borderId="0" applyNumberFormat="0" applyBorder="0" applyAlignment="0" applyProtection="0"/>
    <xf numFmtId="0" fontId="82"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8" fillId="0" borderId="0"/>
    <xf numFmtId="0" fontId="78" fillId="0" borderId="0"/>
    <xf numFmtId="0" fontId="78" fillId="0" borderId="0"/>
    <xf numFmtId="0" fontId="2" fillId="22" borderId="0" applyNumberFormat="0" applyBorder="0" applyAlignment="0" applyProtection="0"/>
    <xf numFmtId="0" fontId="78" fillId="0" borderId="0"/>
    <xf numFmtId="0" fontId="92" fillId="0" borderId="28" applyNumberFormat="0" applyFill="0" applyAlignment="0" applyProtection="0"/>
    <xf numFmtId="0" fontId="2" fillId="30" borderId="0" applyNumberFormat="0" applyBorder="0" applyAlignment="0" applyProtection="0"/>
    <xf numFmtId="0" fontId="2" fillId="0" borderId="0"/>
    <xf numFmtId="0" fontId="81" fillId="34" borderId="0" applyNumberFormat="0" applyBorder="0" applyAlignment="0" applyProtection="0"/>
    <xf numFmtId="0" fontId="81" fillId="36" borderId="0" applyNumberFormat="0" applyBorder="0" applyAlignment="0" applyProtection="0"/>
    <xf numFmtId="0" fontId="2" fillId="23" borderId="0" applyNumberFormat="0" applyBorder="0" applyAlignment="0" applyProtection="0"/>
    <xf numFmtId="0" fontId="77" fillId="0" borderId="0"/>
    <xf numFmtId="0" fontId="2" fillId="27" borderId="0" applyNumberFormat="0" applyBorder="0" applyAlignment="0" applyProtection="0"/>
    <xf numFmtId="0" fontId="7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29" applyNumberFormat="0" applyFont="0" applyAlignment="0" applyProtection="0"/>
    <xf numFmtId="0" fontId="2" fillId="0" borderId="0"/>
    <xf numFmtId="0" fontId="94" fillId="51" borderId="30" applyNumberFormat="0" applyAlignment="0" applyProtection="0"/>
    <xf numFmtId="0" fontId="82" fillId="44" borderId="0" applyNumberFormat="0" applyBorder="0" applyAlignment="0" applyProtection="0"/>
    <xf numFmtId="0" fontId="81" fillId="36" borderId="0" applyNumberFormat="0" applyBorder="0" applyAlignment="0" applyProtection="0"/>
    <xf numFmtId="0" fontId="20" fillId="54" borderId="29" applyNumberFormat="0" applyFont="0" applyAlignment="0" applyProtection="0"/>
    <xf numFmtId="0" fontId="2" fillId="8" borderId="19" applyNumberFormat="0" applyFont="0" applyAlignment="0" applyProtection="0"/>
    <xf numFmtId="0" fontId="81" fillId="34" borderId="0" applyNumberFormat="0" applyBorder="0" applyAlignment="0" applyProtection="0"/>
    <xf numFmtId="0" fontId="20" fillId="0" borderId="0"/>
    <xf numFmtId="0" fontId="90" fillId="0" borderId="27"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83" fillId="34" borderId="0" applyNumberFormat="0" applyBorder="0" applyAlignment="0" applyProtection="0"/>
    <xf numFmtId="0" fontId="81" fillId="35"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3" fillId="34" borderId="0" applyNumberFormat="0" applyBorder="0" applyAlignment="0" applyProtection="0"/>
    <xf numFmtId="0" fontId="88" fillId="0" borderId="25" applyNumberFormat="0" applyFill="0" applyAlignment="0" applyProtection="0"/>
    <xf numFmtId="0" fontId="78"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4" fillId="51" borderId="30"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89" fillId="0" borderId="26"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1" fillId="38" borderId="23" applyNumberFormat="0" applyAlignment="0" applyProtection="0"/>
    <xf numFmtId="0" fontId="81" fillId="39"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6" fillId="0" borderId="31" applyNumberFormat="0" applyFill="0" applyAlignment="0" applyProtection="0"/>
    <xf numFmtId="0" fontId="90" fillId="0" borderId="27"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20" fillId="54" borderId="29" applyNumberFormat="0" applyFont="0" applyAlignment="0" applyProtection="0"/>
    <xf numFmtId="0" fontId="77" fillId="0" borderId="0"/>
    <xf numFmtId="0" fontId="20" fillId="0" borderId="0"/>
    <xf numFmtId="0" fontId="98" fillId="0" borderId="0"/>
    <xf numFmtId="0" fontId="78" fillId="0" borderId="0"/>
    <xf numFmtId="0" fontId="78" fillId="0" borderId="0"/>
    <xf numFmtId="0" fontId="78" fillId="0" borderId="0"/>
    <xf numFmtId="0" fontId="77" fillId="0" borderId="0"/>
    <xf numFmtId="0" fontId="78" fillId="0" borderId="0"/>
    <xf numFmtId="0" fontId="98" fillId="0" borderId="0"/>
    <xf numFmtId="0" fontId="20" fillId="0" borderId="0"/>
    <xf numFmtId="0" fontId="20" fillId="0" borderId="0"/>
    <xf numFmtId="0" fontId="78" fillId="0" borderId="0"/>
    <xf numFmtId="0" fontId="20" fillId="0" borderId="0"/>
    <xf numFmtId="0" fontId="78"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78" fillId="0" borderId="0"/>
    <xf numFmtId="0" fontId="78" fillId="0" borderId="0"/>
    <xf numFmtId="0" fontId="98" fillId="0" borderId="0"/>
    <xf numFmtId="0" fontId="20" fillId="0" borderId="0"/>
    <xf numFmtId="0" fontId="20" fillId="0" borderId="0"/>
    <xf numFmtId="0" fontId="20" fillId="0" borderId="0"/>
    <xf numFmtId="0" fontId="20" fillId="0" borderId="0"/>
    <xf numFmtId="0" fontId="78" fillId="0" borderId="0"/>
    <xf numFmtId="0" fontId="98" fillId="0" borderId="0"/>
    <xf numFmtId="0" fontId="78" fillId="0" borderId="0"/>
    <xf numFmtId="0" fontId="20" fillId="0" borderId="0"/>
    <xf numFmtId="0" fontId="98" fillId="0" borderId="0"/>
    <xf numFmtId="0" fontId="78" fillId="0" borderId="0"/>
    <xf numFmtId="0" fontId="78" fillId="0" borderId="0"/>
    <xf numFmtId="0" fontId="20" fillId="0" borderId="0"/>
    <xf numFmtId="0" fontId="78" fillId="0" borderId="0"/>
    <xf numFmtId="0" fontId="20" fillId="0" borderId="0"/>
    <xf numFmtId="0" fontId="77" fillId="0" borderId="0"/>
    <xf numFmtId="0" fontId="20" fillId="0" borderId="0"/>
    <xf numFmtId="0" fontId="20" fillId="0" borderId="0"/>
    <xf numFmtId="0" fontId="78" fillId="0" borderId="0"/>
    <xf numFmtId="0" fontId="78" fillId="0" borderId="0"/>
    <xf numFmtId="0" fontId="20" fillId="54" borderId="29" applyNumberFormat="0" applyFont="0" applyAlignment="0" applyProtection="0"/>
    <xf numFmtId="0" fontId="20" fillId="0" borderId="0"/>
    <xf numFmtId="0" fontId="20" fillId="54" borderId="29" applyNumberFormat="0" applyFont="0" applyAlignment="0" applyProtection="0"/>
    <xf numFmtId="0" fontId="78"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98" fillId="0" borderId="0"/>
    <xf numFmtId="0" fontId="78" fillId="0" borderId="0"/>
    <xf numFmtId="0" fontId="78" fillId="0" borderId="0"/>
    <xf numFmtId="0" fontId="78" fillId="0" borderId="0"/>
    <xf numFmtId="0" fontId="20" fillId="54" borderId="29" applyNumberFormat="0" applyFont="0" applyAlignment="0" applyProtection="0"/>
    <xf numFmtId="0" fontId="20" fillId="0" borderId="0"/>
    <xf numFmtId="0" fontId="20" fillId="0" borderId="0"/>
    <xf numFmtId="0" fontId="78" fillId="0" borderId="0"/>
    <xf numFmtId="0" fontId="98" fillId="0" borderId="0"/>
    <xf numFmtId="0" fontId="78" fillId="0" borderId="0"/>
    <xf numFmtId="0" fontId="20" fillId="0" borderId="0"/>
    <xf numFmtId="0" fontId="77" fillId="0" borderId="0"/>
    <xf numFmtId="0" fontId="20" fillId="0" borderId="0"/>
    <xf numFmtId="0" fontId="98" fillId="0" borderId="0"/>
    <xf numFmtId="0" fontId="77" fillId="0" borderId="0"/>
    <xf numFmtId="0" fontId="20" fillId="0" borderId="0"/>
    <xf numFmtId="0" fontId="20" fillId="0" borderId="0"/>
    <xf numFmtId="0" fontId="20" fillId="0" borderId="0"/>
    <xf numFmtId="0" fontId="20" fillId="54" borderId="29" applyNumberFormat="0" applyFont="0" applyAlignment="0" applyProtection="0"/>
    <xf numFmtId="0" fontId="78" fillId="0" borderId="0"/>
    <xf numFmtId="0" fontId="98" fillId="0" borderId="0"/>
    <xf numFmtId="0" fontId="78" fillId="0" borderId="0"/>
    <xf numFmtId="0" fontId="98" fillId="0" borderId="0"/>
    <xf numFmtId="0" fontId="20" fillId="0" borderId="0"/>
    <xf numFmtId="0" fontId="20" fillId="0" borderId="0"/>
    <xf numFmtId="0" fontId="20" fillId="0" borderId="0"/>
    <xf numFmtId="0" fontId="98" fillId="0" borderId="0"/>
    <xf numFmtId="0" fontId="78" fillId="0" borderId="0"/>
    <xf numFmtId="0" fontId="20" fillId="0" borderId="0"/>
    <xf numFmtId="0" fontId="20" fillId="54" borderId="29" applyNumberFormat="0" applyFont="0" applyAlignment="0" applyProtection="0"/>
    <xf numFmtId="0" fontId="98" fillId="0" borderId="0"/>
    <xf numFmtId="0" fontId="77" fillId="0" borderId="0"/>
    <xf numFmtId="0" fontId="78" fillId="0" borderId="0"/>
    <xf numFmtId="0" fontId="78" fillId="0" borderId="0"/>
    <xf numFmtId="0" fontId="20" fillId="0" borderId="0"/>
    <xf numFmtId="0" fontId="78" fillId="0" borderId="0"/>
    <xf numFmtId="0" fontId="20" fillId="54" borderId="29" applyNumberFormat="0" applyFont="0" applyAlignment="0" applyProtection="0"/>
    <xf numFmtId="0" fontId="20" fillId="0" borderId="0"/>
    <xf numFmtId="0" fontId="77" fillId="0" borderId="0"/>
    <xf numFmtId="0" fontId="78" fillId="0" borderId="0"/>
    <xf numFmtId="0" fontId="78" fillId="0" borderId="0"/>
    <xf numFmtId="0" fontId="78" fillId="0" borderId="0"/>
    <xf numFmtId="0" fontId="78" fillId="0" borderId="0"/>
    <xf numFmtId="0" fontId="20" fillId="0" borderId="0"/>
    <xf numFmtId="0" fontId="78" fillId="0" borderId="0"/>
    <xf numFmtId="0" fontId="98"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98" fillId="0" borderId="0"/>
    <xf numFmtId="0" fontId="20" fillId="54" borderId="29" applyNumberFormat="0" applyFont="0" applyAlignment="0" applyProtection="0"/>
    <xf numFmtId="0" fontId="77" fillId="0" borderId="0"/>
    <xf numFmtId="0" fontId="78" fillId="0" borderId="0"/>
    <xf numFmtId="0" fontId="78" fillId="0" borderId="0"/>
    <xf numFmtId="0" fontId="20" fillId="0" borderId="0"/>
    <xf numFmtId="0" fontId="20" fillId="0" borderId="0"/>
    <xf numFmtId="0" fontId="78" fillId="0" borderId="0"/>
    <xf numFmtId="0" fontId="98" fillId="0" borderId="0"/>
    <xf numFmtId="0" fontId="20" fillId="0" borderId="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20" fillId="0" borderId="0"/>
    <xf numFmtId="0" fontId="98"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78" fillId="0" borderId="0"/>
    <xf numFmtId="0" fontId="20" fillId="54" borderId="29" applyNumberFormat="0" applyFont="0" applyAlignment="0" applyProtection="0"/>
    <xf numFmtId="0" fontId="78" fillId="0" borderId="0"/>
    <xf numFmtId="0" fontId="20" fillId="0" borderId="0"/>
    <xf numFmtId="0" fontId="78" fillId="0" borderId="0"/>
    <xf numFmtId="0" fontId="78" fillId="0" borderId="0"/>
    <xf numFmtId="0" fontId="78" fillId="0" borderId="0"/>
    <xf numFmtId="0" fontId="20" fillId="0" borderId="0"/>
    <xf numFmtId="0" fontId="20" fillId="0" borderId="0"/>
    <xf numFmtId="0" fontId="98" fillId="0" borderId="0"/>
    <xf numFmtId="0" fontId="20" fillId="0" borderId="0"/>
    <xf numFmtId="0" fontId="77" fillId="0" borderId="0"/>
    <xf numFmtId="0" fontId="98" fillId="0" borderId="0"/>
    <xf numFmtId="0" fontId="20" fillId="0" borderId="0"/>
    <xf numFmtId="0" fontId="20" fillId="54" borderId="29" applyNumberFormat="0" applyFont="0" applyAlignment="0" applyProtection="0"/>
    <xf numFmtId="0" fontId="78" fillId="0" borderId="0"/>
    <xf numFmtId="0" fontId="78" fillId="0" borderId="0"/>
    <xf numFmtId="0" fontId="77" fillId="0" borderId="0"/>
    <xf numFmtId="0" fontId="98" fillId="0" borderId="0"/>
    <xf numFmtId="0" fontId="20" fillId="0" borderId="0"/>
    <xf numFmtId="0" fontId="20" fillId="0" borderId="0"/>
    <xf numFmtId="0" fontId="20" fillId="54" borderId="29" applyNumberFormat="0" applyFont="0" applyAlignment="0" applyProtection="0"/>
    <xf numFmtId="0" fontId="78" fillId="0" borderId="0"/>
    <xf numFmtId="0" fontId="78" fillId="0" borderId="0"/>
    <xf numFmtId="0" fontId="78" fillId="0" borderId="0"/>
    <xf numFmtId="0" fontId="20" fillId="0" borderId="0"/>
    <xf numFmtId="0" fontId="78" fillId="0" borderId="0"/>
    <xf numFmtId="0" fontId="78" fillId="0" borderId="0"/>
    <xf numFmtId="0" fontId="77" fillId="0" borderId="0"/>
    <xf numFmtId="0" fontId="78" fillId="0" borderId="0"/>
    <xf numFmtId="0" fontId="98" fillId="0" borderId="0"/>
    <xf numFmtId="0" fontId="78" fillId="0" borderId="0"/>
    <xf numFmtId="0" fontId="20" fillId="54" borderId="29" applyNumberFormat="0" applyFont="0" applyAlignment="0" applyProtection="0"/>
    <xf numFmtId="0" fontId="20" fillId="0" borderId="0"/>
    <xf numFmtId="0" fontId="20" fillId="0" borderId="0"/>
    <xf numFmtId="0" fontId="20" fillId="0" borderId="0"/>
    <xf numFmtId="0" fontId="78"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98" fillId="0" borderId="0"/>
    <xf numFmtId="0" fontId="20" fillId="54" borderId="29" applyNumberFormat="0" applyFont="0" applyAlignment="0" applyProtection="0"/>
    <xf numFmtId="0" fontId="78" fillId="0" borderId="0"/>
    <xf numFmtId="0" fontId="20" fillId="0" borderId="0"/>
    <xf numFmtId="0" fontId="78" fillId="0" borderId="0"/>
    <xf numFmtId="0" fontId="20" fillId="0" borderId="0"/>
    <xf numFmtId="0" fontId="20" fillId="0" borderId="0"/>
    <xf numFmtId="0" fontId="98" fillId="0" borderId="0"/>
    <xf numFmtId="0" fontId="78" fillId="0" borderId="0"/>
    <xf numFmtId="0" fontId="78"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78" fillId="0" borderId="0"/>
    <xf numFmtId="0" fontId="98" fillId="0" borderId="0"/>
    <xf numFmtId="0" fontId="78" fillId="0" borderId="0"/>
    <xf numFmtId="0" fontId="98" fillId="0" borderId="0"/>
    <xf numFmtId="0" fontId="20" fillId="0" borderId="0"/>
    <xf numFmtId="0" fontId="77" fillId="0" borderId="0"/>
    <xf numFmtId="0" fontId="20" fillId="0" borderId="0"/>
    <xf numFmtId="0" fontId="98" fillId="0" borderId="0"/>
    <xf numFmtId="0" fontId="20" fillId="0" borderId="0"/>
    <xf numFmtId="0" fontId="78" fillId="0" borderId="0"/>
    <xf numFmtId="0" fontId="20" fillId="0" borderId="0"/>
    <xf numFmtId="0" fontId="20" fillId="0" borderId="0"/>
    <xf numFmtId="0" fontId="78" fillId="0" borderId="0"/>
    <xf numFmtId="0" fontId="98" fillId="0" borderId="0"/>
    <xf numFmtId="0" fontId="20" fillId="0" borderId="0"/>
    <xf numFmtId="0" fontId="98" fillId="0" borderId="0"/>
    <xf numFmtId="0" fontId="20" fillId="0" borderId="0"/>
    <xf numFmtId="0" fontId="79" fillId="0" borderId="0"/>
    <xf numFmtId="0" fontId="77" fillId="0" borderId="0"/>
    <xf numFmtId="0" fontId="77" fillId="0" borderId="0"/>
    <xf numFmtId="0" fontId="78" fillId="0" borderId="0"/>
    <xf numFmtId="0" fontId="78" fillId="0" borderId="0"/>
    <xf numFmtId="0" fontId="20" fillId="0" borderId="0"/>
    <xf numFmtId="0" fontId="78" fillId="0" borderId="0"/>
    <xf numFmtId="0" fontId="77" fillId="0" borderId="0"/>
    <xf numFmtId="0" fontId="78" fillId="0" borderId="0"/>
    <xf numFmtId="0" fontId="78" fillId="0" borderId="0"/>
    <xf numFmtId="0" fontId="78" fillId="0" borderId="0"/>
    <xf numFmtId="0" fontId="78" fillId="0" borderId="0"/>
    <xf numFmtId="0" fontId="78" fillId="0" borderId="0"/>
    <xf numFmtId="0" fontId="84" fillId="51" borderId="23" applyNumberFormat="0" applyAlignment="0" applyProtection="0"/>
    <xf numFmtId="0" fontId="81" fillId="40" borderId="0" applyNumberFormat="0" applyBorder="0" applyAlignment="0" applyProtection="0"/>
    <xf numFmtId="0" fontId="82" fillId="45" borderId="0" applyNumberFormat="0" applyBorder="0" applyAlignment="0" applyProtection="0"/>
    <xf numFmtId="0" fontId="81" fillId="36" borderId="0" applyNumberFormat="0" applyBorder="0" applyAlignment="0" applyProtection="0"/>
    <xf numFmtId="0" fontId="82" fillId="44" borderId="0" applyNumberFormat="0" applyBorder="0" applyAlignment="0" applyProtection="0"/>
    <xf numFmtId="0" fontId="90"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1" fillId="34" borderId="0" applyNumberFormat="0" applyBorder="0" applyAlignment="0" applyProtection="0"/>
    <xf numFmtId="0" fontId="81" fillId="40" borderId="0" applyNumberFormat="0" applyBorder="0" applyAlignment="0" applyProtection="0"/>
    <xf numFmtId="0" fontId="81" fillId="42" borderId="0" applyNumberFormat="0" applyBorder="0" applyAlignment="0" applyProtection="0"/>
    <xf numFmtId="0" fontId="92" fillId="0" borderId="28" applyNumberFormat="0" applyFill="0" applyAlignment="0" applyProtection="0"/>
    <xf numFmtId="0" fontId="95" fillId="0" borderId="0" applyNumberFormat="0" applyFill="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2" fillId="40" borderId="0" applyNumberFormat="0" applyBorder="0" applyAlignment="0" applyProtection="0"/>
    <xf numFmtId="0" fontId="95" fillId="0" borderId="0" applyNumberFormat="0" applyFill="0" applyBorder="0" applyAlignment="0" applyProtection="0"/>
    <xf numFmtId="0" fontId="82" fillId="4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2" fillId="48" borderId="0" applyNumberFormat="0" applyBorder="0" applyAlignment="0" applyProtection="0"/>
    <xf numFmtId="0" fontId="82" fillId="45" borderId="0" applyNumberFormat="0" applyBorder="0" applyAlignment="0" applyProtection="0"/>
    <xf numFmtId="0" fontId="81" fillId="33" borderId="0" applyNumberFormat="0" applyBorder="0" applyAlignment="0" applyProtection="0"/>
    <xf numFmtId="0" fontId="88" fillId="0" borderId="25" applyNumberFormat="0" applyFill="0" applyAlignment="0" applyProtection="0"/>
    <xf numFmtId="0" fontId="93" fillId="53" borderId="0" applyNumberFormat="0" applyBorder="0" applyAlignment="0" applyProtection="0"/>
    <xf numFmtId="0" fontId="95" fillId="0" borderId="0" applyNumberFormat="0" applyFill="0" applyBorder="0" applyAlignment="0" applyProtection="0"/>
    <xf numFmtId="0" fontId="96" fillId="0" borderId="31"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4" fillId="51" borderId="30" applyNumberFormat="0" applyAlignment="0" applyProtection="0"/>
    <xf numFmtId="0" fontId="82" fillId="4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94" fillId="51" borderId="30"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86" fillId="0" borderId="0" applyNumberFormat="0" applyFill="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82" fillId="47" borderId="0" applyNumberFormat="0" applyBorder="0" applyAlignment="0" applyProtection="0"/>
    <xf numFmtId="0" fontId="93" fillId="53" borderId="0" applyNumberFormat="0" applyBorder="0" applyAlignment="0" applyProtection="0"/>
    <xf numFmtId="0" fontId="2" fillId="0" borderId="0"/>
    <xf numFmtId="0" fontId="20" fillId="54" borderId="29" applyNumberFormat="0" applyFont="0" applyAlignment="0" applyProtection="0"/>
    <xf numFmtId="0" fontId="82" fillId="4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87"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82" fillId="45" borderId="0" applyNumberFormat="0" applyBorder="0" applyAlignment="0" applyProtection="0"/>
    <xf numFmtId="0" fontId="77" fillId="0" borderId="0"/>
    <xf numFmtId="0" fontId="78" fillId="0" borderId="0"/>
    <xf numFmtId="0" fontId="78" fillId="0" borderId="0"/>
    <xf numFmtId="0" fontId="91" fillId="38" borderId="23" applyNumberFormat="0" applyAlignment="0" applyProtection="0"/>
    <xf numFmtId="0" fontId="81" fillId="33" borderId="0" applyNumberFormat="0" applyBorder="0" applyAlignment="0" applyProtection="0"/>
    <xf numFmtId="0" fontId="91" fillId="38" borderId="23" applyNumberFormat="0" applyAlignment="0" applyProtection="0"/>
    <xf numFmtId="0" fontId="82" fillId="46" borderId="0" applyNumberFormat="0" applyBorder="0" applyAlignment="0" applyProtection="0"/>
    <xf numFmtId="0" fontId="98" fillId="0" borderId="0"/>
    <xf numFmtId="0" fontId="81" fillId="40" borderId="0" applyNumberFormat="0" applyBorder="0" applyAlignment="0" applyProtection="0"/>
    <xf numFmtId="0" fontId="82" fillId="45" borderId="0" applyNumberFormat="0" applyBorder="0" applyAlignment="0" applyProtection="0"/>
    <xf numFmtId="0" fontId="81" fillId="36" borderId="0" applyNumberFormat="0" applyBorder="0" applyAlignment="0" applyProtection="0"/>
    <xf numFmtId="0" fontId="82" fillId="49" borderId="0" applyNumberFormat="0" applyBorder="0" applyAlignment="0" applyProtection="0"/>
    <xf numFmtId="0" fontId="82" fillId="46"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81" fillId="37" borderId="0" applyNumberFormat="0" applyBorder="0" applyAlignment="0" applyProtection="0"/>
    <xf numFmtId="0" fontId="81" fillId="39" borderId="0" applyNumberFormat="0" applyBorder="0" applyAlignment="0" applyProtection="0"/>
    <xf numFmtId="0" fontId="82" fillId="46" borderId="0" applyNumberFormat="0" applyBorder="0" applyAlignment="0" applyProtection="0"/>
    <xf numFmtId="0" fontId="84" fillId="51" borderId="23" applyNumberFormat="0" applyAlignment="0" applyProtection="0"/>
    <xf numFmtId="0" fontId="81" fillId="38" borderId="0" applyNumberFormat="0" applyBorder="0" applyAlignment="0" applyProtection="0"/>
    <xf numFmtId="0" fontId="82" fillId="44" borderId="0" applyNumberFormat="0" applyBorder="0" applyAlignment="0" applyProtection="0"/>
    <xf numFmtId="0" fontId="82" fillId="48" borderId="0" applyNumberFormat="0" applyBorder="0" applyAlignment="0" applyProtection="0"/>
    <xf numFmtId="0" fontId="82" fillId="40" borderId="0" applyNumberFormat="0" applyBorder="0" applyAlignment="0" applyProtection="0"/>
    <xf numFmtId="0" fontId="82" fillId="43" borderId="0" applyNumberFormat="0" applyBorder="0" applyAlignment="0" applyProtection="0"/>
    <xf numFmtId="0" fontId="85" fillId="52" borderId="24" applyNumberFormat="0" applyAlignment="0" applyProtection="0"/>
    <xf numFmtId="0" fontId="81" fillId="41" borderId="0" applyNumberFormat="0" applyBorder="0" applyAlignment="0" applyProtection="0"/>
    <xf numFmtId="0" fontId="81" fillId="36" borderId="0" applyNumberFormat="0" applyBorder="0" applyAlignment="0" applyProtection="0"/>
    <xf numFmtId="0" fontId="89" fillId="0" borderId="26" applyNumberFormat="0" applyFill="0" applyAlignment="0" applyProtection="0"/>
    <xf numFmtId="0" fontId="82" fillId="40" borderId="0" applyNumberFormat="0" applyBorder="0" applyAlignment="0" applyProtection="0"/>
    <xf numFmtId="0" fontId="81" fillId="35" borderId="0" applyNumberFormat="0" applyBorder="0" applyAlignment="0" applyProtection="0"/>
    <xf numFmtId="0" fontId="81" fillId="39" borderId="0" applyNumberFormat="0" applyBorder="0" applyAlignment="0" applyProtection="0"/>
    <xf numFmtId="0" fontId="90" fillId="0" borderId="0" applyNumberFormat="0" applyFill="0" applyBorder="0" applyAlignment="0" applyProtection="0"/>
    <xf numFmtId="0" fontId="20" fillId="0" borderId="0"/>
    <xf numFmtId="0" fontId="81" fillId="42" borderId="0" applyNumberFormat="0" applyBorder="0" applyAlignment="0" applyProtection="0"/>
    <xf numFmtId="0" fontId="82" fillId="50" borderId="0" applyNumberFormat="0" applyBorder="0" applyAlignment="0" applyProtection="0"/>
    <xf numFmtId="0" fontId="82" fillId="44" borderId="0" applyNumberFormat="0" applyBorder="0" applyAlignment="0" applyProtection="0"/>
    <xf numFmtId="0" fontId="81" fillId="39" borderId="0" applyNumberFormat="0" applyBorder="0" applyAlignment="0" applyProtection="0"/>
    <xf numFmtId="0" fontId="81" fillId="35" borderId="0" applyNumberFormat="0" applyBorder="0" applyAlignment="0" applyProtection="0"/>
    <xf numFmtId="0" fontId="90" fillId="0" borderId="27" applyNumberFormat="0" applyFill="0" applyAlignment="0" applyProtection="0"/>
    <xf numFmtId="0" fontId="81" fillId="36" borderId="0" applyNumberFormat="0" applyBorder="0" applyAlignment="0" applyProtection="0"/>
    <xf numFmtId="0" fontId="87" fillId="35" borderId="0" applyNumberFormat="0" applyBorder="0" applyAlignment="0" applyProtection="0"/>
    <xf numFmtId="0" fontId="82" fillId="43" borderId="0" applyNumberFormat="0" applyBorder="0" applyAlignment="0" applyProtection="0"/>
    <xf numFmtId="0" fontId="82" fillId="49" borderId="0" applyNumberFormat="0" applyBorder="0" applyAlignment="0" applyProtection="0"/>
    <xf numFmtId="0" fontId="82" fillId="45" borderId="0" applyNumberFormat="0" applyBorder="0" applyAlignment="0" applyProtection="0"/>
    <xf numFmtId="0" fontId="82" fillId="48" borderId="0" applyNumberFormat="0" applyBorder="0" applyAlignment="0" applyProtection="0"/>
    <xf numFmtId="0" fontId="81" fillId="41" borderId="0" applyNumberFormat="0" applyBorder="0" applyAlignment="0" applyProtection="0"/>
    <xf numFmtId="0" fontId="82" fillId="47" borderId="0" applyNumberFormat="0" applyBorder="0" applyAlignment="0" applyProtection="0"/>
    <xf numFmtId="0" fontId="81" fillId="33" borderId="0" applyNumberFormat="0" applyBorder="0" applyAlignment="0" applyProtection="0"/>
    <xf numFmtId="0" fontId="82" fillId="41" borderId="0" applyNumberFormat="0" applyBorder="0" applyAlignment="0" applyProtection="0"/>
    <xf numFmtId="0" fontId="81" fillId="37" borderId="0" applyNumberFormat="0" applyBorder="0" applyAlignment="0" applyProtection="0"/>
    <xf numFmtId="0" fontId="88" fillId="0" borderId="25" applyNumberFormat="0" applyFill="0" applyAlignment="0" applyProtection="0"/>
    <xf numFmtId="0" fontId="81" fillId="36" borderId="0" applyNumberFormat="0" applyBorder="0" applyAlignment="0" applyProtection="0"/>
    <xf numFmtId="0" fontId="81" fillId="42" borderId="0" applyNumberFormat="0" applyBorder="0" applyAlignment="0" applyProtection="0"/>
    <xf numFmtId="0" fontId="81" fillId="3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1" fillId="40" borderId="0" applyNumberFormat="0" applyBorder="0" applyAlignment="0" applyProtection="0"/>
    <xf numFmtId="0" fontId="82" fillId="44" borderId="0" applyNumberFormat="0" applyBorder="0" applyAlignment="0" applyProtection="0"/>
    <xf numFmtId="0" fontId="84" fillId="51" borderId="23" applyNumberFormat="0" applyAlignment="0" applyProtection="0"/>
    <xf numFmtId="0" fontId="82" fillId="41" borderId="0" applyNumberFormat="0" applyBorder="0" applyAlignment="0" applyProtection="0"/>
    <xf numFmtId="0" fontId="86" fillId="0" borderId="0" applyNumberFormat="0" applyFill="0" applyBorder="0" applyAlignment="0" applyProtection="0"/>
    <xf numFmtId="0" fontId="88" fillId="0" borderId="25" applyNumberFormat="0" applyFill="0" applyAlignment="0" applyProtection="0"/>
    <xf numFmtId="0" fontId="85" fillId="52" borderId="24" applyNumberFormat="0" applyAlignment="0" applyProtection="0"/>
    <xf numFmtId="0" fontId="82" fillId="45" borderId="0" applyNumberFormat="0" applyBorder="0" applyAlignment="0" applyProtection="0"/>
    <xf numFmtId="0" fontId="81" fillId="39" borderId="0" applyNumberFormat="0" applyBorder="0" applyAlignment="0" applyProtection="0"/>
    <xf numFmtId="0" fontId="81" fillId="38" borderId="0" applyNumberFormat="0" applyBorder="0" applyAlignment="0" applyProtection="0"/>
    <xf numFmtId="0" fontId="97" fillId="0" borderId="0" applyNumberFormat="0" applyFill="0" applyBorder="0" applyAlignment="0" applyProtection="0"/>
    <xf numFmtId="0" fontId="20" fillId="0" borderId="0"/>
    <xf numFmtId="0" fontId="95" fillId="0" borderId="0" applyNumberFormat="0" applyFill="0" applyBorder="0" applyAlignment="0" applyProtection="0"/>
    <xf numFmtId="0" fontId="20" fillId="54" borderId="29" applyNumberFormat="0" applyFont="0" applyAlignment="0" applyProtection="0"/>
    <xf numFmtId="0" fontId="78" fillId="0" borderId="0"/>
    <xf numFmtId="0" fontId="90" fillId="0" borderId="0" applyNumberFormat="0" applyFill="0" applyBorder="0" applyAlignment="0" applyProtection="0"/>
    <xf numFmtId="0" fontId="92" fillId="0" borderId="28" applyNumberFormat="0" applyFill="0" applyAlignment="0" applyProtection="0"/>
    <xf numFmtId="0" fontId="89" fillId="0" borderId="26" applyNumberFormat="0" applyFill="0" applyAlignment="0" applyProtection="0"/>
    <xf numFmtId="0" fontId="90" fillId="0" borderId="0" applyNumberFormat="0" applyFill="0" applyBorder="0" applyAlignment="0" applyProtection="0"/>
    <xf numFmtId="0" fontId="87" fillId="35" borderId="0" applyNumberFormat="0" applyBorder="0" applyAlignment="0" applyProtection="0"/>
    <xf numFmtId="0" fontId="89" fillId="0" borderId="26" applyNumberFormat="0" applyFill="0" applyAlignment="0" applyProtection="0"/>
    <xf numFmtId="0" fontId="81" fillId="35"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3" fillId="34" borderId="0" applyNumberFormat="0" applyBorder="0" applyAlignment="0" applyProtection="0"/>
    <xf numFmtId="0" fontId="84" fillId="51" borderId="23" applyNumberFormat="0" applyAlignment="0" applyProtection="0"/>
    <xf numFmtId="0" fontId="85" fillId="52" borderId="24" applyNumberFormat="0" applyAlignment="0" applyProtection="0"/>
    <xf numFmtId="0" fontId="81" fillId="34" borderId="0" applyNumberFormat="0" applyBorder="0" applyAlignment="0" applyProtection="0"/>
    <xf numFmtId="0" fontId="81" fillId="33" borderId="0" applyNumberFormat="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8" borderId="23" applyNumberFormat="0" applyAlignment="0" applyProtection="0"/>
    <xf numFmtId="0" fontId="92" fillId="0" borderId="28" applyNumberFormat="0" applyFill="0" applyAlignment="0" applyProtection="0"/>
    <xf numFmtId="0" fontId="93" fillId="53" borderId="0" applyNumberFormat="0" applyBorder="0" applyAlignment="0" applyProtection="0"/>
    <xf numFmtId="0" fontId="20" fillId="54" borderId="29" applyNumberFormat="0" applyFont="0" applyAlignment="0" applyProtection="0"/>
    <xf numFmtId="0" fontId="94" fillId="51" borderId="30" applyNumberForma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3" fillId="34" borderId="0" applyNumberFormat="0" applyBorder="0" applyAlignment="0" applyProtection="0"/>
    <xf numFmtId="0" fontId="84" fillId="51" borderId="23" applyNumberFormat="0" applyAlignment="0" applyProtection="0"/>
    <xf numFmtId="0" fontId="85" fillId="52" borderId="24" applyNumberFormat="0" applyAlignment="0" applyProtection="0"/>
    <xf numFmtId="0" fontId="2" fillId="10" borderId="0" applyNumberFormat="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8" borderId="23" applyNumberFormat="0" applyAlignment="0" applyProtection="0"/>
    <xf numFmtId="0" fontId="92" fillId="0" borderId="28" applyNumberFormat="0" applyFill="0" applyAlignment="0" applyProtection="0"/>
    <xf numFmtId="0" fontId="93" fillId="53" borderId="0" applyNumberFormat="0" applyBorder="0" applyAlignment="0" applyProtection="0"/>
    <xf numFmtId="0" fontId="20" fillId="54" borderId="29" applyNumberFormat="0" applyFont="0" applyAlignment="0" applyProtection="0"/>
    <xf numFmtId="0" fontId="94" fillId="51" borderId="30" applyNumberForma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0"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8" borderId="0" applyNumberFormat="0" applyBorder="0" applyAlignment="0" applyProtection="0"/>
    <xf numFmtId="0" fontId="83"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18"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42"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6" borderId="0" applyNumberFormat="0" applyBorder="0" applyAlignment="0" applyProtection="0"/>
    <xf numFmtId="0" fontId="81" fillId="42"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31"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30" borderId="0" applyNumberFormat="0" applyBorder="0" applyAlignment="0" applyProtection="0"/>
    <xf numFmtId="0" fontId="81" fillId="42"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30"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1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1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15" borderId="0" applyNumberFormat="0" applyBorder="0" applyAlignment="0" applyProtection="0"/>
    <xf numFmtId="0" fontId="82" fillId="43"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2" fillId="15"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2" fillId="1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3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1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23" borderId="0" applyNumberFormat="0" applyBorder="0" applyAlignment="0" applyProtection="0"/>
    <xf numFmtId="0" fontId="81" fillId="39"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9"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3"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27"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4" fillId="51" borderId="23" applyNumberFormat="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2" fillId="3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2" fillId="27" borderId="0" applyNumberFormat="0" applyBorder="0" applyAlignment="0" applyProtection="0"/>
    <xf numFmtId="0" fontId="81" fillId="3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1" fillId="3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2" fillId="2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1" fillId="3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1" fillId="42"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1" fillId="42" borderId="0" applyNumberFormat="0" applyBorder="0" applyAlignment="0" applyProtection="0"/>
    <xf numFmtId="0" fontId="2" fillId="3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5" fillId="52" borderId="24" applyNumberFormat="0" applyAlignment="0" applyProtection="0"/>
    <xf numFmtId="0" fontId="82" fillId="44" borderId="0" applyNumberFormat="0" applyBorder="0" applyAlignment="0" applyProtection="0"/>
    <xf numFmtId="0" fontId="82" fillId="44" borderId="0" applyNumberFormat="0" applyBorder="0" applyAlignment="0" applyProtection="0"/>
    <xf numFmtId="0" fontId="2" fillId="2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2" fillId="1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1" fillId="41"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1" fillId="42"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2" fillId="19"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1" fillId="40"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1" fillId="40" borderId="0" applyNumberFormat="0" applyBorder="0" applyAlignment="0" applyProtection="0"/>
    <xf numFmtId="0" fontId="2" fillId="15"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1" fillId="40"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2" fillId="31" borderId="0" applyNumberFormat="0" applyBorder="0" applyAlignment="0" applyProtection="0"/>
    <xf numFmtId="0" fontId="81" fillId="3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1" fillId="3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2" fillId="2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1" fillId="39" borderId="0" applyNumberFormat="0" applyBorder="0" applyAlignment="0" applyProtection="0"/>
    <xf numFmtId="0" fontId="2" fillId="15"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1" fillId="3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1" fillId="3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2" fillId="11" borderId="0" applyNumberFormat="0" applyBorder="0" applyAlignment="0" applyProtection="0"/>
    <xf numFmtId="0" fontId="81" fillId="3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2" fillId="11" borderId="0" applyNumberFormat="0" applyBorder="0" applyAlignment="0" applyProtection="0"/>
    <xf numFmtId="0" fontId="81" fillId="3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1" fillId="3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2" fillId="30"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1" fillId="38" borderId="0" applyNumberFormat="0" applyBorder="0" applyAlignment="0" applyProtection="0"/>
    <xf numFmtId="0" fontId="86" fillId="0" borderId="0" applyNumberFormat="0" applyFill="0" applyBorder="0" applyAlignment="0" applyProtection="0"/>
    <xf numFmtId="0" fontId="84" fillId="51" borderId="23" applyNumberFormat="0" applyAlignment="0" applyProtection="0"/>
    <xf numFmtId="0" fontId="84" fillId="51" borderId="23" applyNumberFormat="0" applyAlignment="0" applyProtection="0"/>
    <xf numFmtId="0" fontId="2" fillId="27" borderId="0" applyNumberFormat="0" applyBorder="0" applyAlignment="0" applyProtection="0"/>
    <xf numFmtId="0" fontId="84" fillId="51" borderId="23" applyNumberFormat="0" applyAlignment="0" applyProtection="0"/>
    <xf numFmtId="0" fontId="84" fillId="51" borderId="23" applyNumberFormat="0" applyAlignment="0" applyProtection="0"/>
    <xf numFmtId="0" fontId="81" fillId="36" borderId="0" applyNumberFormat="0" applyBorder="0" applyAlignment="0" applyProtection="0"/>
    <xf numFmtId="0" fontId="84" fillId="51" borderId="23" applyNumberFormat="0" applyAlignment="0" applyProtection="0"/>
    <xf numFmtId="0" fontId="84" fillId="51" borderId="23" applyNumberFormat="0" applyAlignment="0" applyProtection="0"/>
    <xf numFmtId="0" fontId="81" fillId="36" borderId="0" applyNumberFormat="0" applyBorder="0" applyAlignment="0" applyProtection="0"/>
    <xf numFmtId="0" fontId="2" fillId="23" borderId="0" applyNumberFormat="0" applyBorder="0" applyAlignment="0" applyProtection="0"/>
    <xf numFmtId="0" fontId="85" fillId="52" borderId="24" applyNumberFormat="0" applyAlignment="0" applyProtection="0"/>
    <xf numFmtId="0" fontId="85" fillId="52" borderId="24" applyNumberFormat="0" applyAlignment="0" applyProtection="0"/>
    <xf numFmtId="0" fontId="81" fillId="36" borderId="0" applyNumberFormat="0" applyBorder="0" applyAlignment="0" applyProtection="0"/>
    <xf numFmtId="0" fontId="85" fillId="52" borderId="24" applyNumberFormat="0" applyAlignment="0" applyProtection="0"/>
    <xf numFmtId="0" fontId="85" fillId="52" borderId="24" applyNumberFormat="0" applyAlignment="0" applyProtection="0"/>
    <xf numFmtId="0" fontId="2" fillId="30" borderId="0" applyNumberFormat="0" applyBorder="0" applyAlignment="0" applyProtection="0"/>
    <xf numFmtId="0" fontId="85" fillId="52" borderId="24" applyNumberFormat="0" applyAlignment="0" applyProtection="0"/>
    <xf numFmtId="0" fontId="85" fillId="52" borderId="24"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1" fillId="37" borderId="0" applyNumberFormat="0" applyBorder="0" applyAlignment="0" applyProtection="0"/>
    <xf numFmtId="0" fontId="81" fillId="37" borderId="0" applyNumberFormat="0" applyBorder="0" applyAlignment="0" applyProtection="0"/>
    <xf numFmtId="0" fontId="86" fillId="0" borderId="0" applyNumberFormat="0" applyFill="0" applyBorder="0" applyAlignment="0" applyProtection="0"/>
    <xf numFmtId="0" fontId="2" fillId="26"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1" fillId="37"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0" borderId="25" applyNumberFormat="0" applyFill="0" applyAlignment="0" applyProtection="0"/>
    <xf numFmtId="0" fontId="2" fillId="26" borderId="0" applyNumberFormat="0" applyBorder="0" applyAlignment="0" applyProtection="0"/>
    <xf numFmtId="0" fontId="88" fillId="0" borderId="25" applyNumberFormat="0" applyFill="0" applyAlignment="0" applyProtection="0"/>
    <xf numFmtId="0" fontId="88" fillId="0" borderId="25" applyNumberFormat="0" applyFill="0" applyAlignment="0" applyProtection="0"/>
    <xf numFmtId="0" fontId="81" fillId="36" borderId="0" applyNumberFormat="0" applyBorder="0" applyAlignment="0" applyProtection="0"/>
    <xf numFmtId="0" fontId="88" fillId="0" borderId="25" applyNumberFormat="0" applyFill="0" applyAlignment="0" applyProtection="0"/>
    <xf numFmtId="0" fontId="88" fillId="0" borderId="25" applyNumberFormat="0" applyFill="0" applyAlignment="0" applyProtection="0"/>
    <xf numFmtId="0" fontId="81" fillId="36" borderId="0" applyNumberFormat="0" applyBorder="0" applyAlignment="0" applyProtection="0"/>
    <xf numFmtId="0" fontId="2" fillId="22" borderId="0" applyNumberFormat="0" applyBorder="0" applyAlignment="0" applyProtection="0"/>
    <xf numFmtId="0" fontId="89" fillId="0" borderId="26" applyNumberFormat="0" applyFill="0" applyAlignment="0" applyProtection="0"/>
    <xf numFmtId="0" fontId="81" fillId="36" borderId="0" applyNumberFormat="0" applyBorder="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2" fillId="23" borderId="0" applyNumberFormat="0" applyBorder="0" applyAlignment="0" applyProtection="0"/>
    <xf numFmtId="0" fontId="81" fillId="41" borderId="0" applyNumberFormat="0" applyBorder="0" applyAlignment="0" applyProtection="0"/>
    <xf numFmtId="0" fontId="90" fillId="0" borderId="27" applyNumberFormat="0" applyFill="0" applyAlignment="0" applyProtection="0"/>
    <xf numFmtId="0" fontId="81" fillId="41" borderId="0" applyNumberFormat="0" applyBorder="0" applyAlignment="0" applyProtection="0"/>
    <xf numFmtId="0" fontId="90" fillId="0" borderId="27" applyNumberFormat="0" applyFill="0" applyAlignment="0" applyProtection="0"/>
    <xf numFmtId="0" fontId="90" fillId="0" borderId="27" applyNumberFormat="0" applyFill="0" applyAlignment="0" applyProtection="0"/>
    <xf numFmtId="0" fontId="2" fillId="19" borderId="0" applyNumberFormat="0" applyBorder="0" applyAlignment="0" applyProtection="0"/>
    <xf numFmtId="0" fontId="90" fillId="0" borderId="27" applyNumberFormat="0" applyFill="0" applyAlignment="0" applyProtection="0"/>
    <xf numFmtId="0" fontId="90" fillId="0" borderId="27" applyNumberFormat="0" applyFill="0" applyAlignment="0" applyProtection="0"/>
    <xf numFmtId="0" fontId="81" fillId="41" borderId="0" applyNumberFormat="0" applyBorder="0" applyAlignment="0" applyProtection="0"/>
    <xf numFmtId="0" fontId="2" fillId="22" borderId="0" applyNumberFormat="0" applyBorder="0" applyAlignment="0" applyProtection="0"/>
    <xf numFmtId="0" fontId="90" fillId="0" borderId="0" applyNumberFormat="0" applyFill="0" applyBorder="0" applyAlignment="0" applyProtection="0"/>
    <xf numFmtId="0" fontId="81" fillId="35"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1" fillId="35"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18" borderId="0" applyNumberFormat="0" applyBorder="0" applyAlignment="0" applyProtection="0"/>
    <xf numFmtId="0" fontId="81" fillId="35" borderId="0" applyNumberFormat="0" applyBorder="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91" fillId="38" borderId="23" applyNumberFormat="0" applyAlignment="0" applyProtection="0"/>
    <xf numFmtId="0" fontId="88" fillId="0" borderId="25"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2" fillId="18" borderId="0" applyNumberFormat="0" applyBorder="0" applyAlignment="0" applyProtection="0"/>
    <xf numFmtId="0" fontId="81" fillId="34"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81" fillId="34"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2" fillId="14"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 fillId="19"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81" fillId="40"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81" fillId="40" borderId="0" applyNumberFormat="0" applyBorder="0" applyAlignment="0" applyProtection="0"/>
    <xf numFmtId="0" fontId="2" fillId="15" borderId="0" applyNumberFormat="0" applyBorder="0" applyAlignment="0" applyProtection="0"/>
    <xf numFmtId="0" fontId="94" fillId="51" borderId="30" applyNumberFormat="0" applyAlignment="0" applyProtection="0"/>
    <xf numFmtId="0" fontId="94" fillId="51" borderId="30" applyNumberFormat="0" applyAlignment="0" applyProtection="0"/>
    <xf numFmtId="0" fontId="81" fillId="40" borderId="0" applyNumberFormat="0" applyBorder="0" applyAlignment="0" applyProtection="0"/>
    <xf numFmtId="0" fontId="94" fillId="51" borderId="30" applyNumberFormat="0" applyAlignment="0" applyProtection="0"/>
    <xf numFmtId="0" fontId="94" fillId="51" borderId="30" applyNumberFormat="0" applyAlignment="0" applyProtection="0"/>
    <xf numFmtId="0" fontId="2" fillId="14" borderId="0" applyNumberFormat="0" applyBorder="0" applyAlignment="0" applyProtection="0"/>
    <xf numFmtId="0" fontId="94" fillId="51" borderId="30" applyNumberFormat="0" applyAlignment="0" applyProtection="0"/>
    <xf numFmtId="0" fontId="94" fillId="51" borderId="30" applyNumberFormat="0" applyAlignment="0" applyProtection="0"/>
    <xf numFmtId="0" fontId="81" fillId="33" borderId="0" applyNumberFormat="0" applyBorder="0" applyAlignment="0" applyProtection="0"/>
    <xf numFmtId="0" fontId="81" fillId="33" borderId="0" applyNumberFormat="0" applyBorder="0" applyAlignment="0" applyProtection="0"/>
    <xf numFmtId="0" fontId="95" fillId="0" borderId="0" applyNumberFormat="0" applyFill="0" applyBorder="0" applyAlignment="0" applyProtection="0"/>
    <xf numFmtId="0" fontId="2" fillId="10"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1" fillId="33"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9" fillId="0" borderId="26" applyNumberFormat="0" applyFill="0" applyAlignment="0" applyProtection="0"/>
    <xf numFmtId="0" fontId="20" fillId="0" borderId="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0" fontId="97" fillId="0" borderId="0" applyNumberFormat="0" applyFill="0" applyBorder="0" applyAlignment="0" applyProtection="0"/>
    <xf numFmtId="0" fontId="2" fillId="10"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2" fillId="40" borderId="0" applyNumberFormat="0" applyBorder="0" applyAlignment="0" applyProtection="0"/>
    <xf numFmtId="0" fontId="82" fillId="43" borderId="0" applyNumberFormat="0" applyBorder="0" applyAlignment="0" applyProtection="0"/>
    <xf numFmtId="0" fontId="82" fillId="5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5"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9"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8"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6"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5" borderId="0" applyNumberFormat="0" applyBorder="0" applyAlignment="0" applyProtection="0"/>
    <xf numFmtId="0" fontId="82" fillId="49"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1" borderId="0" applyNumberFormat="0" applyBorder="0" applyAlignment="0" applyProtection="0"/>
    <xf numFmtId="0" fontId="82" fillId="45" borderId="0" applyNumberFormat="0" applyBorder="0" applyAlignment="0" applyProtection="0"/>
    <xf numFmtId="0" fontId="82" fillId="50" borderId="0" applyNumberFormat="0" applyBorder="0" applyAlignment="0" applyProtection="0"/>
    <xf numFmtId="0" fontId="82" fillId="40" borderId="0" applyNumberFormat="0" applyBorder="0" applyAlignment="0" applyProtection="0"/>
    <xf numFmtId="0" fontId="83" fillId="34" borderId="0" applyNumberFormat="0" applyBorder="0" applyAlignment="0" applyProtection="0"/>
    <xf numFmtId="0" fontId="82" fillId="50" borderId="0" applyNumberFormat="0" applyBorder="0" applyAlignment="0" applyProtection="0"/>
    <xf numFmtId="0" fontId="82" fillId="43" borderId="0" applyNumberFormat="0" applyBorder="0" applyAlignment="0" applyProtection="0"/>
    <xf numFmtId="0" fontId="84" fillId="51" borderId="23" applyNumberFormat="0" applyAlignment="0" applyProtection="0"/>
    <xf numFmtId="0" fontId="83" fillId="34"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2" fillId="31" borderId="0" applyNumberFormat="0" applyBorder="0" applyAlignment="0" applyProtection="0"/>
    <xf numFmtId="0" fontId="85" fillId="52" borderId="24" applyNumberFormat="0" applyAlignment="0" applyProtection="0"/>
    <xf numFmtId="0" fontId="81" fillId="42" borderId="0" applyNumberFormat="0" applyBorder="0" applyAlignment="0" applyProtection="0"/>
    <xf numFmtId="0" fontId="2" fillId="31"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2" fillId="27" borderId="0" applyNumberFormat="0" applyBorder="0" applyAlignment="0" applyProtection="0"/>
    <xf numFmtId="0" fontId="81" fillId="39" borderId="0" applyNumberFormat="0" applyBorder="0" applyAlignment="0" applyProtection="0"/>
    <xf numFmtId="0" fontId="84" fillId="51" borderId="23" applyNumberFormat="0" applyAlignment="0" applyProtection="0"/>
    <xf numFmtId="0" fontId="86" fillId="0" borderId="0" applyNumberFormat="0" applyFill="0" applyBorder="0" applyAlignment="0" applyProtection="0"/>
    <xf numFmtId="0" fontId="2" fillId="27"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3" borderId="0" applyNumberFormat="0" applyBorder="0" applyAlignment="0" applyProtection="0"/>
    <xf numFmtId="0" fontId="81" fillId="36" borderId="0" applyNumberFormat="0" applyBorder="0" applyAlignment="0" applyProtection="0"/>
    <xf numFmtId="0" fontId="87" fillId="35" borderId="0" applyNumberFormat="0" applyBorder="0" applyAlignment="0" applyProtection="0"/>
    <xf numFmtId="0" fontId="85" fillId="52" borderId="24" applyNumberFormat="0" applyAlignment="0" applyProtection="0"/>
    <xf numFmtId="0" fontId="2" fillId="23"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2" fillId="19" borderId="0" applyNumberFormat="0" applyBorder="0" applyAlignment="0" applyProtection="0"/>
    <xf numFmtId="0" fontId="81" fillId="41" borderId="0" applyNumberFormat="0" applyBorder="0" applyAlignment="0" applyProtection="0"/>
    <xf numFmtId="0" fontId="88" fillId="0" borderId="25" applyNumberFormat="0" applyFill="0" applyAlignment="0" applyProtection="0"/>
    <xf numFmtId="0" fontId="2" fillId="1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2" fillId="15" borderId="0" applyNumberFormat="0" applyBorder="0" applyAlignment="0" applyProtection="0"/>
    <xf numFmtId="0" fontId="81" fillId="40" borderId="0" applyNumberFormat="0" applyBorder="0" applyAlignment="0" applyProtection="0"/>
    <xf numFmtId="0" fontId="89" fillId="0" borderId="26" applyNumberFormat="0" applyFill="0" applyAlignment="0" applyProtection="0"/>
    <xf numFmtId="0" fontId="2" fillId="15"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90" fillId="0" borderId="27" applyNumberFormat="0" applyFill="0" applyAlignment="0" applyProtection="0"/>
    <xf numFmtId="0" fontId="2" fillId="11" borderId="0" applyNumberFormat="0" applyBorder="0" applyAlignment="0" applyProtection="0"/>
    <xf numFmtId="0" fontId="81" fillId="39" borderId="0" applyNumberFormat="0" applyBorder="0" applyAlignment="0" applyProtection="0"/>
    <xf numFmtId="0" fontId="2" fillId="11" borderId="0" applyNumberFormat="0" applyBorder="0" applyAlignment="0" applyProtection="0"/>
    <xf numFmtId="0" fontId="9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30" borderId="0" applyNumberFormat="0" applyBorder="0" applyAlignment="0" applyProtection="0"/>
    <xf numFmtId="0" fontId="81" fillId="38" borderId="0" applyNumberFormat="0" applyBorder="0" applyAlignment="0" applyProtection="0"/>
    <xf numFmtId="0" fontId="86" fillId="0" borderId="0" applyNumberFormat="0" applyFill="0" applyBorder="0" applyAlignment="0" applyProtection="0"/>
    <xf numFmtId="0" fontId="91" fillId="38" borderId="23" applyNumberFormat="0" applyAlignment="0" applyProtection="0"/>
    <xf numFmtId="0" fontId="2" fillId="30"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92" fillId="0" borderId="28" applyNumberFormat="0" applyFill="0" applyAlignment="0" applyProtection="0"/>
    <xf numFmtId="0" fontId="87" fillId="35" borderId="0" applyNumberFormat="0" applyBorder="0" applyAlignment="0" applyProtection="0"/>
    <xf numFmtId="0" fontId="2" fillId="2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18" borderId="0" applyNumberFormat="0" applyBorder="0" applyAlignment="0" applyProtection="0"/>
    <xf numFmtId="0" fontId="81" fillId="35" borderId="0" applyNumberFormat="0" applyBorder="0" applyAlignment="0" applyProtection="0"/>
    <xf numFmtId="0" fontId="88" fillId="0" borderId="25" applyNumberFormat="0" applyFill="0" applyAlignment="0" applyProtection="0"/>
    <xf numFmtId="0" fontId="94" fillId="51" borderId="30" applyNumberFormat="0" applyAlignment="0" applyProtection="0"/>
    <xf numFmtId="0" fontId="2" fillId="1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95" fillId="0" borderId="0" applyNumberFormat="0" applyFill="0" applyBorder="0" applyAlignment="0" applyProtection="0"/>
    <xf numFmtId="0" fontId="2" fillId="14"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0" borderId="0" applyNumberFormat="0" applyBorder="0" applyAlignment="0" applyProtection="0"/>
    <xf numFmtId="0" fontId="96" fillId="0" borderId="31" applyNumberFormat="0" applyFill="0" applyAlignment="0" applyProtection="0"/>
    <xf numFmtId="0" fontId="81" fillId="33" borderId="0" applyNumberFormat="0" applyBorder="0" applyAlignment="0" applyProtection="0"/>
    <xf numFmtId="0" fontId="89" fillId="0" borderId="26" applyNumberFormat="0" applyFill="0" applyAlignment="0" applyProtection="0"/>
    <xf numFmtId="0" fontId="2" fillId="10" borderId="0" applyNumberFormat="0" applyBorder="0" applyAlignment="0" applyProtection="0"/>
    <xf numFmtId="0" fontId="97" fillId="0" borderId="0" applyNumberFormat="0" applyFill="0" applyBorder="0" applyAlignment="0" applyProtection="0"/>
    <xf numFmtId="0" fontId="2" fillId="15"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90" fillId="0" borderId="27" applyNumberFormat="0" applyFill="0" applyAlignment="0" applyProtection="0"/>
    <xf numFmtId="0" fontId="2" fillId="11" borderId="0" applyNumberFormat="0" applyBorder="0" applyAlignment="0" applyProtection="0"/>
    <xf numFmtId="0" fontId="81" fillId="39" borderId="0" applyNumberFormat="0" applyBorder="0" applyAlignment="0" applyProtection="0"/>
    <xf numFmtId="0" fontId="2" fillId="11" borderId="0" applyNumberFormat="0" applyBorder="0" applyAlignment="0" applyProtection="0"/>
    <xf numFmtId="0" fontId="9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2" fillId="30" borderId="0" applyNumberFormat="0" applyBorder="0" applyAlignment="0" applyProtection="0"/>
    <xf numFmtId="0" fontId="81" fillId="38" borderId="0" applyNumberFormat="0" applyBorder="0" applyAlignment="0" applyProtection="0"/>
    <xf numFmtId="0" fontId="91" fillId="38" borderId="23" applyNumberFormat="0" applyAlignment="0" applyProtection="0"/>
    <xf numFmtId="0" fontId="2" fillId="30" borderId="0" applyNumberFormat="0" applyBorder="0" applyAlignment="0" applyProtection="0"/>
    <xf numFmtId="0" fontId="81" fillId="37" borderId="0" applyNumberFormat="0" applyBorder="0" applyAlignment="0" applyProtection="0"/>
    <xf numFmtId="0" fontId="81" fillId="37" borderId="0" applyNumberFormat="0" applyBorder="0" applyAlignment="0" applyProtection="0"/>
    <xf numFmtId="0" fontId="2" fillId="26" borderId="0" applyNumberFormat="0" applyBorder="0" applyAlignment="0" applyProtection="0"/>
    <xf numFmtId="0" fontId="81" fillId="37" borderId="0" applyNumberFormat="0" applyBorder="0" applyAlignment="0" applyProtection="0"/>
    <xf numFmtId="0" fontId="92" fillId="0" borderId="28" applyNumberFormat="0" applyFill="0" applyAlignment="0" applyProtection="0"/>
    <xf numFmtId="0" fontId="2" fillId="2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2" fillId="22" borderId="0" applyNumberFormat="0" applyBorder="0" applyAlignment="0" applyProtection="0"/>
    <xf numFmtId="0" fontId="81" fillId="36" borderId="0" applyNumberFormat="0" applyBorder="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2" fillId="18" borderId="0" applyNumberFormat="0" applyBorder="0" applyAlignment="0" applyProtection="0"/>
    <xf numFmtId="0" fontId="81" fillId="35" borderId="0" applyNumberFormat="0" applyBorder="0" applyAlignment="0" applyProtection="0"/>
    <xf numFmtId="0" fontId="94" fillId="51" borderId="30" applyNumberFormat="0" applyAlignment="0" applyProtection="0"/>
    <xf numFmtId="0" fontId="2" fillId="1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 fillId="14" borderId="0" applyNumberFormat="0" applyBorder="0" applyAlignment="0" applyProtection="0"/>
    <xf numFmtId="0" fontId="81" fillId="34" borderId="0" applyNumberFormat="0" applyBorder="0" applyAlignment="0" applyProtection="0"/>
    <xf numFmtId="0" fontId="95" fillId="0" borderId="0" applyNumberFormat="0" applyFill="0" applyBorder="0" applyAlignment="0" applyProtection="0"/>
    <xf numFmtId="0" fontId="2" fillId="14"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2" fillId="10" borderId="0" applyNumberFormat="0" applyBorder="0" applyAlignment="0" applyProtection="0"/>
    <xf numFmtId="0" fontId="96" fillId="0" borderId="31" applyNumberFormat="0" applyFill="0" applyAlignment="0" applyProtection="0"/>
    <xf numFmtId="0" fontId="81" fillId="33" borderId="0" applyNumberFormat="0" applyBorder="0" applyAlignment="0" applyProtection="0"/>
    <xf numFmtId="0" fontId="2" fillId="10" borderId="0" applyNumberFormat="0" applyBorder="0" applyAlignment="0" applyProtection="0"/>
    <xf numFmtId="0" fontId="97" fillId="0" borderId="0" applyNumberFormat="0" applyFill="0" applyBorder="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8" borderId="23" applyNumberFormat="0" applyAlignment="0" applyProtection="0"/>
    <xf numFmtId="0" fontId="92" fillId="0" borderId="28" applyNumberFormat="0" applyFill="0" applyAlignment="0" applyProtection="0"/>
    <xf numFmtId="0" fontId="93" fillId="53" borderId="0" applyNumberFormat="0" applyBorder="0" applyAlignment="0" applyProtection="0"/>
    <xf numFmtId="0" fontId="2" fillId="0" borderId="0"/>
    <xf numFmtId="0" fontId="98" fillId="0" borderId="0"/>
    <xf numFmtId="0" fontId="20" fillId="0" borderId="0"/>
    <xf numFmtId="0" fontId="80"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94" fillId="51" borderId="30" applyNumberForma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98"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0" borderId="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7" fillId="0" borderId="0"/>
    <xf numFmtId="0" fontId="78"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78" fillId="0" borderId="0"/>
    <xf numFmtId="0" fontId="78" fillId="0" borderId="0"/>
    <xf numFmtId="0" fontId="78" fillId="0" borderId="0"/>
    <xf numFmtId="0" fontId="20" fillId="0" borderId="0"/>
    <xf numFmtId="0" fontId="78" fillId="0" borderId="0"/>
    <xf numFmtId="0" fontId="2" fillId="8" borderId="19" applyNumberFormat="0" applyFont="0" applyAlignment="0" applyProtection="0"/>
    <xf numFmtId="0" fontId="78"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2" fillId="8" borderId="19" applyNumberFormat="0" applyFont="0" applyAlignment="0" applyProtection="0"/>
    <xf numFmtId="0" fontId="77" fillId="0" borderId="0"/>
    <xf numFmtId="0" fontId="2" fillId="31" borderId="0" applyNumberFormat="0" applyBorder="0" applyAlignment="0" applyProtection="0"/>
    <xf numFmtId="0" fontId="78" fillId="0" borderId="0"/>
    <xf numFmtId="0" fontId="2" fillId="18" borderId="0" applyNumberFormat="0" applyBorder="0" applyAlignment="0" applyProtection="0"/>
    <xf numFmtId="0" fontId="78" fillId="0" borderId="0"/>
    <xf numFmtId="0" fontId="77" fillId="0" borderId="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98"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8" fillId="0" borderId="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8" fillId="0" borderId="0"/>
    <xf numFmtId="0" fontId="2" fillId="30" borderId="0" applyNumberFormat="0" applyBorder="0" applyAlignment="0" applyProtection="0"/>
    <xf numFmtId="0" fontId="78" fillId="0" borderId="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98" fillId="0" borderId="0"/>
    <xf numFmtId="0" fontId="2" fillId="10" borderId="0" applyNumberFormat="0" applyBorder="0" applyAlignment="0" applyProtection="0"/>
    <xf numFmtId="0" fontId="2" fillId="0" borderId="0"/>
    <xf numFmtId="0" fontId="78"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29"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77" fillId="0" borderId="0"/>
    <xf numFmtId="0" fontId="78" fillId="0" borderId="0"/>
    <xf numFmtId="0" fontId="78" fillId="0" borderId="0"/>
    <xf numFmtId="0" fontId="77" fillId="0" borderId="0"/>
    <xf numFmtId="0" fontId="2" fillId="15"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98" fillId="0" borderId="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8" fillId="0" borderId="0"/>
    <xf numFmtId="0" fontId="2" fillId="15" borderId="0" applyNumberFormat="0" applyBorder="0" applyAlignment="0" applyProtection="0"/>
    <xf numFmtId="0" fontId="98" fillId="0" borderId="0"/>
    <xf numFmtId="0" fontId="2" fillId="30" borderId="0" applyNumberFormat="0" applyBorder="0" applyAlignment="0" applyProtection="0"/>
    <xf numFmtId="0" fontId="78"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78" fillId="0" borderId="0"/>
    <xf numFmtId="0" fontId="20" fillId="54" borderId="29" applyNumberFormat="0" applyFont="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77" fillId="0" borderId="0"/>
    <xf numFmtId="0" fontId="78" fillId="0" borderId="0"/>
    <xf numFmtId="0" fontId="78" fillId="0" borderId="0"/>
    <xf numFmtId="0" fontId="98" fillId="0" borderId="0"/>
    <xf numFmtId="0" fontId="20" fillId="0" borderId="0"/>
    <xf numFmtId="0" fontId="60" fillId="0" borderId="0" applyNumberFormat="0" applyFill="0" applyBorder="0" applyAlignment="0" applyProtection="0"/>
    <xf numFmtId="0" fontId="86" fillId="0" borderId="0" applyNumberFormat="0" applyFill="0" applyBorder="0" applyAlignment="0" applyProtection="0"/>
    <xf numFmtId="0" fontId="48" fillId="0" borderId="12" applyNumberFormat="0" applyFill="0" applyAlignment="0" applyProtection="0"/>
    <xf numFmtId="0" fontId="88" fillId="0" borderId="25" applyNumberFormat="0" applyFill="0" applyAlignment="0" applyProtection="0"/>
    <xf numFmtId="0" fontId="49" fillId="0" borderId="13" applyNumberFormat="0" applyFill="0" applyAlignment="0" applyProtection="0"/>
    <xf numFmtId="0" fontId="89" fillId="0" borderId="26" applyNumberFormat="0" applyFill="0" applyAlignment="0" applyProtection="0"/>
    <xf numFmtId="0" fontId="50" fillId="0" borderId="14" applyNumberFormat="0" applyFill="0" applyAlignment="0" applyProtection="0"/>
    <xf numFmtId="0" fontId="90" fillId="0" borderId="27"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xf numFmtId="0" fontId="57" fillId="0" borderId="17" applyNumberFormat="0" applyFill="0" applyAlignment="0" applyProtection="0"/>
    <xf numFmtId="0" fontId="92" fillId="0" borderId="28" applyNumberFormat="0" applyFill="0" applyAlignment="0" applyProtection="0"/>
    <xf numFmtId="0" fontId="78" fillId="0" borderId="0"/>
    <xf numFmtId="0" fontId="2" fillId="0" borderId="0"/>
    <xf numFmtId="0" fontId="47" fillId="0" borderId="0" applyNumberFormat="0" applyFill="0" applyBorder="0" applyAlignment="0" applyProtection="0"/>
    <xf numFmtId="0" fontId="95" fillId="0" borderId="0" applyNumberFormat="0" applyFill="0" applyBorder="0" applyAlignment="0" applyProtection="0"/>
    <xf numFmtId="0" fontId="61" fillId="0" borderId="20" applyNumberFormat="0" applyFill="0" applyAlignment="0" applyProtection="0"/>
    <xf numFmtId="0" fontId="96" fillId="0" borderId="31" applyNumberFormat="0" applyFill="0" applyAlignment="0" applyProtection="0"/>
    <xf numFmtId="0" fontId="59" fillId="0" borderId="0" applyNumberFormat="0" applyFill="0" applyBorder="0" applyAlignment="0" applyProtection="0"/>
    <xf numFmtId="0" fontId="97" fillId="0" borderId="0" applyNumberFormat="0" applyFill="0" applyBorder="0" applyAlignment="0" applyProtection="0"/>
    <xf numFmtId="0" fontId="98" fillId="0" borderId="0"/>
    <xf numFmtId="0" fontId="20" fillId="0" borderId="0"/>
    <xf numFmtId="0" fontId="2" fillId="0" borderId="0"/>
    <xf numFmtId="0" fontId="77" fillId="0" borderId="0"/>
    <xf numFmtId="0" fontId="78" fillId="0" borderId="0"/>
    <xf numFmtId="0" fontId="78" fillId="0" borderId="0"/>
    <xf numFmtId="0" fontId="78" fillId="0" borderId="0"/>
    <xf numFmtId="0" fontId="2" fillId="0" borderId="0"/>
    <xf numFmtId="0" fontId="78"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78" fillId="0" borderId="0"/>
    <xf numFmtId="0" fontId="20" fillId="0" borderId="0"/>
    <xf numFmtId="0" fontId="2" fillId="0" borderId="0"/>
    <xf numFmtId="0" fontId="20" fillId="0" borderId="0"/>
    <xf numFmtId="0" fontId="98" fillId="0" borderId="0"/>
    <xf numFmtId="0" fontId="98" fillId="0" borderId="0"/>
    <xf numFmtId="0" fontId="20" fillId="0" borderId="0"/>
    <xf numFmtId="0" fontId="98" fillId="0" borderId="0"/>
    <xf numFmtId="0" fontId="20" fillId="0" borderId="0"/>
    <xf numFmtId="0" fontId="98" fillId="0" borderId="0"/>
    <xf numFmtId="0" fontId="2" fillId="0" borderId="0"/>
    <xf numFmtId="0" fontId="95" fillId="0" borderId="0" applyNumberFormat="0" applyFill="0" applyBorder="0" applyAlignment="0" applyProtection="0"/>
    <xf numFmtId="0" fontId="98"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88" fillId="0" borderId="25" applyNumberFormat="0" applyFill="0" applyAlignment="0" applyProtection="0"/>
    <xf numFmtId="0" fontId="20" fillId="0" borderId="0"/>
    <xf numFmtId="0" fontId="20" fillId="0" borderId="0"/>
    <xf numFmtId="0" fontId="20" fillId="0" borderId="0"/>
    <xf numFmtId="0" fontId="77" fillId="0" borderId="0"/>
    <xf numFmtId="0" fontId="78" fillId="0" borderId="0"/>
    <xf numFmtId="0" fontId="98" fillId="0" borderId="0"/>
    <xf numFmtId="0" fontId="77" fillId="0" borderId="0"/>
    <xf numFmtId="0" fontId="20" fillId="0" borderId="0"/>
    <xf numFmtId="0" fontId="98" fillId="0" borderId="0"/>
    <xf numFmtId="0" fontId="98" fillId="0" borderId="0"/>
    <xf numFmtId="0" fontId="20" fillId="0" borderId="0"/>
    <xf numFmtId="0" fontId="20" fillId="0" borderId="0"/>
    <xf numFmtId="0" fontId="20" fillId="0" borderId="0"/>
    <xf numFmtId="0" fontId="77" fillId="0" borderId="0"/>
    <xf numFmtId="0" fontId="98" fillId="0" borderId="0"/>
    <xf numFmtId="0" fontId="20" fillId="0" borderId="0"/>
    <xf numFmtId="0" fontId="78" fillId="0" borderId="0"/>
    <xf numFmtId="0" fontId="78" fillId="0" borderId="0"/>
    <xf numFmtId="0" fontId="78" fillId="0" borderId="0"/>
    <xf numFmtId="0" fontId="78" fillId="0" borderId="0"/>
    <xf numFmtId="0" fontId="2" fillId="0" borderId="0"/>
    <xf numFmtId="0" fontId="20" fillId="0" borderId="0"/>
    <xf numFmtId="0" fontId="20" fillId="0" borderId="0"/>
    <xf numFmtId="0" fontId="98" fillId="0" borderId="0"/>
    <xf numFmtId="0" fontId="20" fillId="0" borderId="0"/>
    <xf numFmtId="0" fontId="98" fillId="0" borderId="0"/>
    <xf numFmtId="0" fontId="20" fillId="0" borderId="0"/>
    <xf numFmtId="0" fontId="90" fillId="0" borderId="27" applyNumberFormat="0" applyFill="0" applyAlignment="0" applyProtection="0"/>
    <xf numFmtId="0" fontId="77" fillId="0" borderId="0"/>
    <xf numFmtId="0" fontId="47" fillId="0" borderId="0" applyNumberFormat="0" applyFill="0" applyBorder="0" applyAlignment="0" applyProtection="0"/>
    <xf numFmtId="0" fontId="77" fillId="0" borderId="0"/>
    <xf numFmtId="0" fontId="98" fillId="0" borderId="0"/>
    <xf numFmtId="0" fontId="98" fillId="0" borderId="0"/>
    <xf numFmtId="0" fontId="20" fillId="0" borderId="0"/>
    <xf numFmtId="0" fontId="77" fillId="0" borderId="0"/>
    <xf numFmtId="0" fontId="20" fillId="0" borderId="0"/>
    <xf numFmtId="0" fontId="98" fillId="0" borderId="0"/>
    <xf numFmtId="0" fontId="78" fillId="0" borderId="0"/>
    <xf numFmtId="0" fontId="78" fillId="0" borderId="0"/>
    <xf numFmtId="0" fontId="77" fillId="0" borderId="0"/>
    <xf numFmtId="0" fontId="78" fillId="0" borderId="0"/>
    <xf numFmtId="0" fontId="98" fillId="0" borderId="0"/>
    <xf numFmtId="0" fontId="20" fillId="0" borderId="0"/>
    <xf numFmtId="0" fontId="20" fillId="0" borderId="0"/>
    <xf numFmtId="0" fontId="20" fillId="0" borderId="0"/>
    <xf numFmtId="0" fontId="98" fillId="0" borderId="0"/>
    <xf numFmtId="0" fontId="98" fillId="0" borderId="0"/>
    <xf numFmtId="0" fontId="98" fillId="0" borderId="0"/>
    <xf numFmtId="0" fontId="20" fillId="0" borderId="0"/>
    <xf numFmtId="0" fontId="20" fillId="0" borderId="0"/>
    <xf numFmtId="0" fontId="2" fillId="0" borderId="0"/>
    <xf numFmtId="0" fontId="20" fillId="0" borderId="0"/>
    <xf numFmtId="0" fontId="20" fillId="0" borderId="0"/>
    <xf numFmtId="0" fontId="98" fillId="0" borderId="0"/>
    <xf numFmtId="0" fontId="20" fillId="0" borderId="0"/>
    <xf numFmtId="0" fontId="20" fillId="0" borderId="0"/>
    <xf numFmtId="0" fontId="20" fillId="0" borderId="0"/>
    <xf numFmtId="0" fontId="98" fillId="0" borderId="0"/>
    <xf numFmtId="0" fontId="20" fillId="0" borderId="0"/>
    <xf numFmtId="0" fontId="98" fillId="0" borderId="0"/>
    <xf numFmtId="0" fontId="2" fillId="0" borderId="0"/>
    <xf numFmtId="0" fontId="98" fillId="0" borderId="0"/>
    <xf numFmtId="0" fontId="20" fillId="0" borderId="0"/>
    <xf numFmtId="0" fontId="20" fillId="0" borderId="0"/>
    <xf numFmtId="0" fontId="20" fillId="0" borderId="0"/>
    <xf numFmtId="0" fontId="20" fillId="0" borderId="0"/>
    <xf numFmtId="0" fontId="98" fillId="0" borderId="0"/>
    <xf numFmtId="0" fontId="20" fillId="0" borderId="0"/>
    <xf numFmtId="0" fontId="98" fillId="0" borderId="0"/>
    <xf numFmtId="0" fontId="20" fillId="0" borderId="0"/>
    <xf numFmtId="0" fontId="98" fillId="0" borderId="0"/>
    <xf numFmtId="0" fontId="77" fillId="0" borderId="0"/>
    <xf numFmtId="0" fontId="20" fillId="0" borderId="0"/>
    <xf numFmtId="0" fontId="20" fillId="0" borderId="0"/>
    <xf numFmtId="0" fontId="98" fillId="0" borderId="0"/>
    <xf numFmtId="0" fontId="20" fillId="0" borderId="0"/>
    <xf numFmtId="0" fontId="2" fillId="0" borderId="0"/>
    <xf numFmtId="0" fontId="9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98" fillId="0" borderId="0"/>
    <xf numFmtId="0" fontId="97" fillId="0" borderId="0" applyNumberFormat="0" applyFill="0" applyBorder="0" applyAlignment="0" applyProtection="0"/>
    <xf numFmtId="0" fontId="78" fillId="0" borderId="0"/>
    <xf numFmtId="0" fontId="20" fillId="0" borderId="0"/>
    <xf numFmtId="0" fontId="77" fillId="0" borderId="0"/>
    <xf numFmtId="0" fontId="2" fillId="0" borderId="0"/>
    <xf numFmtId="0" fontId="20" fillId="0" borderId="0"/>
    <xf numFmtId="0" fontId="2" fillId="0" borderId="0"/>
    <xf numFmtId="0" fontId="50" fillId="0" borderId="14" applyNumberFormat="0" applyFill="0" applyAlignment="0" applyProtection="0"/>
    <xf numFmtId="0" fontId="77" fillId="0" borderId="0"/>
    <xf numFmtId="0" fontId="98" fillId="0" borderId="0"/>
    <xf numFmtId="0" fontId="98" fillId="0" borderId="0"/>
    <xf numFmtId="0" fontId="20" fillId="0" borderId="0"/>
    <xf numFmtId="0" fontId="98" fillId="0" borderId="0"/>
    <xf numFmtId="0" fontId="20" fillId="0" borderId="0"/>
    <xf numFmtId="0" fontId="20" fillId="0" borderId="0"/>
    <xf numFmtId="0" fontId="20" fillId="0" borderId="0"/>
    <xf numFmtId="0" fontId="20" fillId="0" borderId="0"/>
    <xf numFmtId="0" fontId="78" fillId="0" borderId="0"/>
    <xf numFmtId="0" fontId="77" fillId="0" borderId="0"/>
    <xf numFmtId="0" fontId="77" fillId="0" borderId="0"/>
    <xf numFmtId="0" fontId="78" fillId="0" borderId="0"/>
    <xf numFmtId="0" fontId="78" fillId="0" borderId="0"/>
    <xf numFmtId="0" fontId="98" fillId="0" borderId="0"/>
    <xf numFmtId="0" fontId="20" fillId="0" borderId="0"/>
    <xf numFmtId="0" fontId="98" fillId="0" borderId="0"/>
    <xf numFmtId="0" fontId="77" fillId="0" borderId="0"/>
    <xf numFmtId="0" fontId="20" fillId="0" borderId="0"/>
    <xf numFmtId="0" fontId="98" fillId="0" borderId="0"/>
    <xf numFmtId="0" fontId="20" fillId="0" borderId="0"/>
    <xf numFmtId="0" fontId="98" fillId="0" borderId="0"/>
    <xf numFmtId="0" fontId="20" fillId="0" borderId="0"/>
    <xf numFmtId="0" fontId="98" fillId="0" borderId="0"/>
    <xf numFmtId="0" fontId="98" fillId="0" borderId="0"/>
    <xf numFmtId="0" fontId="20" fillId="0" borderId="0"/>
    <xf numFmtId="0" fontId="78" fillId="0" borderId="0"/>
    <xf numFmtId="0" fontId="98" fillId="0" borderId="0"/>
    <xf numFmtId="0" fontId="77" fillId="0" borderId="0"/>
    <xf numFmtId="0" fontId="20" fillId="0" borderId="0"/>
    <xf numFmtId="0" fontId="80" fillId="0" borderId="0"/>
    <xf numFmtId="0" fontId="78" fillId="0" borderId="0"/>
    <xf numFmtId="0" fontId="2" fillId="0" borderId="0"/>
    <xf numFmtId="0" fontId="48" fillId="0" borderId="12" applyNumberFormat="0" applyFill="0" applyAlignment="0" applyProtection="0"/>
    <xf numFmtId="0" fontId="77" fillId="0" borderId="0"/>
    <xf numFmtId="0" fontId="59" fillId="0" borderId="0" applyNumberFormat="0" applyFill="0" applyBorder="0" applyAlignment="0" applyProtection="0"/>
    <xf numFmtId="0" fontId="98" fillId="0" borderId="0"/>
    <xf numFmtId="0" fontId="2" fillId="0" borderId="0"/>
    <xf numFmtId="0" fontId="78" fillId="0" borderId="0"/>
    <xf numFmtId="0" fontId="20" fillId="0" borderId="0"/>
    <xf numFmtId="0" fontId="20" fillId="0" borderId="0"/>
    <xf numFmtId="0" fontId="98" fillId="0" borderId="0"/>
    <xf numFmtId="0" fontId="20" fillId="0" borderId="0"/>
    <xf numFmtId="0" fontId="96" fillId="0" borderId="31" applyNumberFormat="0" applyFill="0" applyAlignment="0" applyProtection="0"/>
    <xf numFmtId="0" fontId="78" fillId="0" borderId="0"/>
    <xf numFmtId="0" fontId="61" fillId="0" borderId="20" applyNumberFormat="0" applyFill="0" applyAlignment="0" applyProtection="0"/>
    <xf numFmtId="0" fontId="20" fillId="0" borderId="0"/>
    <xf numFmtId="0" fontId="89" fillId="0" borderId="26" applyNumberFormat="0" applyFill="0" applyAlignment="0" applyProtection="0"/>
    <xf numFmtId="0" fontId="90" fillId="0" borderId="0" applyNumberFormat="0" applyFill="0" applyBorder="0" applyAlignment="0" applyProtection="0"/>
    <xf numFmtId="0" fontId="60" fillId="0" borderId="0" applyNumberFormat="0" applyFill="0" applyBorder="0" applyAlignment="0" applyProtection="0"/>
    <xf numFmtId="0" fontId="57" fillId="0" borderId="17" applyNumberFormat="0" applyFill="0" applyAlignment="0" applyProtection="0"/>
    <xf numFmtId="0" fontId="78" fillId="0" borderId="0"/>
    <xf numFmtId="0" fontId="78" fillId="0" borderId="0"/>
    <xf numFmtId="0" fontId="98" fillId="0" borderId="0"/>
    <xf numFmtId="0" fontId="2" fillId="0" borderId="0"/>
    <xf numFmtId="0" fontId="78" fillId="0" borderId="0"/>
    <xf numFmtId="0" fontId="2" fillId="0" borderId="0"/>
    <xf numFmtId="0" fontId="20" fillId="0" borderId="0"/>
    <xf numFmtId="0" fontId="2" fillId="0" borderId="0"/>
    <xf numFmtId="0" fontId="98" fillId="0" borderId="0"/>
    <xf numFmtId="0" fontId="92" fillId="0" borderId="28" applyNumberFormat="0" applyFill="0" applyAlignment="0" applyProtection="0"/>
    <xf numFmtId="0" fontId="2" fillId="0" borderId="0"/>
    <xf numFmtId="0" fontId="20" fillId="0" borderId="0"/>
    <xf numFmtId="0" fontId="86" fillId="0" borderId="0" applyNumberFormat="0" applyFill="0" applyBorder="0" applyAlignment="0" applyProtection="0"/>
    <xf numFmtId="0" fontId="20" fillId="0" borderId="0"/>
    <xf numFmtId="0" fontId="20" fillId="0" borderId="0"/>
    <xf numFmtId="0" fontId="98" fillId="0" borderId="0"/>
    <xf numFmtId="0" fontId="2" fillId="0" borderId="0"/>
    <xf numFmtId="0" fontId="20" fillId="0" borderId="0"/>
    <xf numFmtId="0" fontId="49" fillId="0" borderId="13" applyNumberFormat="0" applyFill="0" applyAlignment="0" applyProtection="0"/>
    <xf numFmtId="0" fontId="78" fillId="0" borderId="0"/>
    <xf numFmtId="0" fontId="80" fillId="0" borderId="0"/>
    <xf numFmtId="0" fontId="2" fillId="0" borderId="0"/>
    <xf numFmtId="0" fontId="20" fillId="0" borderId="0"/>
    <xf numFmtId="0" fontId="20" fillId="0" borderId="0"/>
    <xf numFmtId="0" fontId="20" fillId="0" borderId="0"/>
    <xf numFmtId="0" fontId="20" fillId="0" borderId="0"/>
    <xf numFmtId="0" fontId="50"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7" fillId="0" borderId="17" applyNumberFormat="0" applyFill="0" applyAlignment="0" applyProtection="0"/>
    <xf numFmtId="0" fontId="59" fillId="0" borderId="0" applyNumberFormat="0" applyFill="0" applyBorder="0" applyAlignment="0" applyProtection="0"/>
    <xf numFmtId="0" fontId="2" fillId="8" borderId="19" applyNumberFormat="0" applyFont="0" applyAlignment="0" applyProtection="0"/>
    <xf numFmtId="0" fontId="60" fillId="0" borderId="0" applyNumberFormat="0" applyFill="0" applyBorder="0" applyAlignment="0" applyProtection="0"/>
    <xf numFmtId="0" fontId="61" fillId="0" borderId="20"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86" fillId="0" borderId="0" applyNumberFormat="0" applyFill="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2" fillId="0" borderId="28" applyNumberFormat="0" applyFill="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5" fillId="0" borderId="0" applyNumberFormat="0" applyFill="0" applyBorder="0" applyAlignment="0" applyProtection="0"/>
    <xf numFmtId="0" fontId="96" fillId="0" borderId="31" applyNumberFormat="0" applyFill="0" applyAlignment="0" applyProtection="0"/>
    <xf numFmtId="0" fontId="97"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77" fillId="0" borderId="0"/>
    <xf numFmtId="0" fontId="78" fillId="0" borderId="0"/>
    <xf numFmtId="0" fontId="98" fillId="0" borderId="0"/>
    <xf numFmtId="0" fontId="77" fillId="0" borderId="0"/>
    <xf numFmtId="0" fontId="20" fillId="0" borderId="0"/>
    <xf numFmtId="0" fontId="98" fillId="0" borderId="0"/>
    <xf numFmtId="0" fontId="20" fillId="0" borderId="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8"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8"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8"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0" borderId="0"/>
    <xf numFmtId="0" fontId="20" fillId="0" borderId="0"/>
    <xf numFmtId="0" fontId="77" fillId="0" borderId="0"/>
    <xf numFmtId="0" fontId="20" fillId="0" borderId="0"/>
    <xf numFmtId="0" fontId="98" fillId="0" borderId="0"/>
    <xf numFmtId="0" fontId="78" fillId="0" borderId="0"/>
    <xf numFmtId="0" fontId="78" fillId="0" borderId="0"/>
    <xf numFmtId="0" fontId="78" fillId="0" borderId="0"/>
    <xf numFmtId="0" fontId="77" fillId="0" borderId="0"/>
    <xf numFmtId="0" fontId="78" fillId="0" borderId="0"/>
    <xf numFmtId="0" fontId="98" fillId="0" borderId="0"/>
    <xf numFmtId="0" fontId="20" fillId="0" borderId="0"/>
    <xf numFmtId="0" fontId="20" fillId="0" borderId="0"/>
    <xf numFmtId="0" fontId="98" fillId="0" borderId="0"/>
    <xf numFmtId="0" fontId="98" fillId="0" borderId="0"/>
    <xf numFmtId="0" fontId="98" fillId="0" borderId="0"/>
    <xf numFmtId="0" fontId="20" fillId="0" borderId="0"/>
    <xf numFmtId="0" fontId="20" fillId="0" borderId="0"/>
    <xf numFmtId="0" fontId="20" fillId="0" borderId="0"/>
    <xf numFmtId="0" fontId="20" fillId="0" borderId="0"/>
    <xf numFmtId="0" fontId="98" fillId="0" borderId="0"/>
    <xf numFmtId="0" fontId="20" fillId="0" borderId="0"/>
    <xf numFmtId="0" fontId="98" fillId="0" borderId="0"/>
    <xf numFmtId="0" fontId="20" fillId="0" borderId="0"/>
    <xf numFmtId="0" fontId="98" fillId="0" borderId="0"/>
    <xf numFmtId="0" fontId="20" fillId="0" borderId="0"/>
    <xf numFmtId="0" fontId="20" fillId="0" borderId="0"/>
    <xf numFmtId="0" fontId="20" fillId="0" borderId="0"/>
    <xf numFmtId="0" fontId="20" fillId="0" borderId="0"/>
    <xf numFmtId="0" fontId="98" fillId="0" borderId="0"/>
    <xf numFmtId="0" fontId="20" fillId="0" borderId="0"/>
    <xf numFmtId="0" fontId="98" fillId="0" borderId="0"/>
    <xf numFmtId="0" fontId="20" fillId="0" borderId="0"/>
    <xf numFmtId="0" fontId="98" fillId="0" borderId="0"/>
    <xf numFmtId="0" fontId="77" fillId="0" borderId="0"/>
    <xf numFmtId="0" fontId="20" fillId="0" borderId="0"/>
    <xf numFmtId="0" fontId="20" fillId="0" borderId="0"/>
    <xf numFmtId="0" fontId="98" fillId="0" borderId="0"/>
    <xf numFmtId="0" fontId="20" fillId="0" borderId="0"/>
    <xf numFmtId="0" fontId="9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9" fillId="0" borderId="0"/>
    <xf numFmtId="0" fontId="77" fillId="0" borderId="0"/>
    <xf numFmtId="0" fontId="77" fillId="0" borderId="0"/>
    <xf numFmtId="0" fontId="78" fillId="0" borderId="0"/>
    <xf numFmtId="0" fontId="78" fillId="0" borderId="0"/>
    <xf numFmtId="0" fontId="20"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77" fillId="0" borderId="0"/>
    <xf numFmtId="0" fontId="78"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8"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0" fillId="0" borderId="0"/>
    <xf numFmtId="0" fontId="98"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77"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8"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78" fillId="0" borderId="0"/>
    <xf numFmtId="0" fontId="78" fillId="0" borderId="0"/>
    <xf numFmtId="0" fontId="78"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8"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7"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9" fillId="0" borderId="0"/>
    <xf numFmtId="0" fontId="20" fillId="0" borderId="0"/>
    <xf numFmtId="0" fontId="98"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77"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8"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8" fillId="0" borderId="0"/>
    <xf numFmtId="0" fontId="78" fillId="0" borderId="0"/>
    <xf numFmtId="0" fontId="78" fillId="0" borderId="0"/>
    <xf numFmtId="0" fontId="78"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2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2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79"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2" fillId="0" borderId="0"/>
    <xf numFmtId="0" fontId="78" fillId="0" borderId="0"/>
    <xf numFmtId="0" fontId="2" fillId="0" borderId="0"/>
    <xf numFmtId="0" fontId="20" fillId="0" borderId="0"/>
    <xf numFmtId="0" fontId="77" fillId="0" borderId="0"/>
    <xf numFmtId="0" fontId="79" fillId="0" borderId="0"/>
    <xf numFmtId="0" fontId="78" fillId="0" borderId="0"/>
    <xf numFmtId="0" fontId="79" fillId="0" borderId="0"/>
    <xf numFmtId="0" fontId="78" fillId="0" borderId="0"/>
    <xf numFmtId="0" fontId="79" fillId="0" borderId="0"/>
    <xf numFmtId="0" fontId="20" fillId="0" borderId="0"/>
    <xf numFmtId="0" fontId="98"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7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20"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8"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3">
    <xf numFmtId="0" fontId="0" fillId="0" borderId="0" xfId="0"/>
    <xf numFmtId="0" fontId="3" fillId="0" borderId="0" xfId="0" applyFont="1"/>
    <xf numFmtId="0" fontId="12" fillId="0" borderId="0" xfId="0" applyFont="1"/>
    <xf numFmtId="0" fontId="13" fillId="0" borderId="0" xfId="0" applyFont="1"/>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wrapText="1"/>
    </xf>
    <xf numFmtId="0" fontId="4" fillId="0" borderId="4" xfId="0" applyFont="1" applyBorder="1" applyAlignment="1">
      <alignment horizontal="center" wrapText="1"/>
    </xf>
    <xf numFmtId="0" fontId="9"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wrapText="1"/>
    </xf>
    <xf numFmtId="0" fontId="4" fillId="0" borderId="7" xfId="0" applyFont="1" applyBorder="1" applyAlignment="1">
      <alignment horizontal="center" wrapText="1"/>
    </xf>
    <xf numFmtId="0" fontId="4" fillId="0" borderId="8" xfId="0" applyFont="1" applyBorder="1" applyAlignment="1">
      <alignment wrapText="1"/>
    </xf>
    <xf numFmtId="0" fontId="5" fillId="0" borderId="8" xfId="0" applyFont="1" applyBorder="1" applyAlignment="1">
      <alignment horizontal="right" wrapText="1" indent="1"/>
    </xf>
    <xf numFmtId="0" fontId="4" fillId="0" borderId="9"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indent="1"/>
    </xf>
    <xf numFmtId="0" fontId="17" fillId="0" borderId="1" xfId="0" applyFont="1" applyBorder="1" applyAlignment="1">
      <alignment wrapText="1"/>
    </xf>
    <xf numFmtId="0" fontId="17" fillId="0" borderId="1" xfId="0" applyFont="1" applyBorder="1" applyAlignment="1">
      <alignment horizontal="right" wrapText="1" indent="1"/>
    </xf>
    <xf numFmtId="0" fontId="0" fillId="0" borderId="0" xfId="0" applyAlignment="1">
      <alignment horizontal="right" indent="1"/>
    </xf>
    <xf numFmtId="0" fontId="15" fillId="0" borderId="0" xfId="0" applyFont="1"/>
    <xf numFmtId="0" fontId="20" fillId="0" borderId="0" xfId="0" applyFont="1" applyAlignment="1">
      <alignment wrapText="1"/>
    </xf>
    <xf numFmtId="0" fontId="20" fillId="0" borderId="0" xfId="0" applyFont="1"/>
    <xf numFmtId="0" fontId="21" fillId="0" borderId="0" xfId="0" applyFont="1" applyAlignment="1">
      <alignment horizontal="right" wrapText="1"/>
    </xf>
    <xf numFmtId="0" fontId="21"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21" xfId="0" applyFont="1" applyBorder="1" applyAlignment="1">
      <alignment horizontal="center" wrapText="1"/>
    </xf>
    <xf numFmtId="0" fontId="17" fillId="0" borderId="22" xfId="0" applyFont="1" applyBorder="1" applyAlignment="1">
      <alignment horizontal="right" wrapText="1" indent="1"/>
    </xf>
    <xf numFmtId="0" fontId="4" fillId="0" borderId="22" xfId="0" applyFont="1" applyBorder="1" applyAlignment="1">
      <alignment horizontal="right" wrapText="1" inden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0" xfId="0" applyBorder="1"/>
    <xf numFmtId="0" fontId="23" fillId="0" borderId="0" xfId="0" applyFont="1" applyFill="1" applyBorder="1" applyAlignment="1">
      <alignment horizontal="left" vertical="top"/>
    </xf>
    <xf numFmtId="164" fontId="24" fillId="0" borderId="0" xfId="0"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6" fillId="0" borderId="0" xfId="0" applyFont="1" applyFill="1" applyBorder="1" applyAlignment="1">
      <alignment horizontal="left" vertical="top"/>
    </xf>
    <xf numFmtId="164" fontId="27"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2" fillId="0" borderId="0" xfId="0" applyFont="1" applyFill="1" applyBorder="1" applyAlignment="1">
      <alignment horizontal="left" vertical="top"/>
    </xf>
    <xf numFmtId="164" fontId="27" fillId="0" borderId="0" xfId="0" applyNumberFormat="1" applyFont="1" applyFill="1" applyBorder="1" applyAlignment="1">
      <alignment horizontal="center" vertical="top" wrapText="1"/>
    </xf>
    <xf numFmtId="164" fontId="30" fillId="0" borderId="0" xfId="0" applyNumberFormat="1" applyFont="1" applyFill="1" applyBorder="1" applyAlignment="1">
      <alignment horizontal="center" vertical="top" wrapText="1"/>
    </xf>
    <xf numFmtId="164" fontId="25"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center" vertical="top" wrapText="1"/>
    </xf>
    <xf numFmtId="164" fontId="35"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164" fontId="37"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center" vertical="top" wrapText="1"/>
    </xf>
    <xf numFmtId="0" fontId="40" fillId="0" borderId="0" xfId="0" applyFont="1" applyFill="1" applyBorder="1" applyAlignment="1">
      <alignment horizontal="left" vertical="top" wrapText="1"/>
    </xf>
    <xf numFmtId="164" fontId="34" fillId="0" borderId="0" xfId="0" applyNumberFormat="1" applyFont="1" applyFill="1" applyBorder="1" applyAlignment="1">
      <alignment horizontal="left" vertical="top" wrapText="1"/>
    </xf>
    <xf numFmtId="164" fontId="41" fillId="0" borderId="0" xfId="0" applyNumberFormat="1" applyFont="1" applyFill="1" applyBorder="1" applyAlignment="1">
      <alignment horizontal="center" vertical="top" wrapText="1"/>
    </xf>
    <xf numFmtId="164" fontId="42" fillId="0" borderId="0" xfId="0" applyNumberFormat="1" applyFont="1" applyFill="1" applyBorder="1" applyAlignment="1">
      <alignment horizontal="left" vertical="top" wrapText="1"/>
    </xf>
    <xf numFmtId="164" fontId="43" fillId="0" borderId="0" xfId="0" applyNumberFormat="1" applyFont="1" applyFill="1" applyBorder="1" applyAlignment="1">
      <alignment horizontal="left" vertical="top" wrapText="1"/>
    </xf>
    <xf numFmtId="164" fontId="44" fillId="0" borderId="0" xfId="0" applyNumberFormat="1" applyFont="1" applyFill="1" applyBorder="1" applyAlignment="1">
      <alignment horizontal="left" vertical="top" wrapText="1"/>
    </xf>
    <xf numFmtId="164" fontId="45" fillId="0" borderId="0" xfId="0" applyNumberFormat="1" applyFont="1" applyFill="1" applyBorder="1" applyAlignment="1">
      <alignment horizontal="left" vertical="top" wrapText="1"/>
    </xf>
    <xf numFmtId="0" fontId="20" fillId="0" borderId="0" xfId="0" applyFont="1" applyBorder="1"/>
    <xf numFmtId="0" fontId="18" fillId="0" borderId="0" xfId="0" applyFont="1" applyBorder="1" applyAlignment="1">
      <alignment horizontal="right" wrapText="1"/>
    </xf>
    <xf numFmtId="0" fontId="19" fillId="0" borderId="0" xfId="0" applyFont="1" applyBorder="1" applyAlignment="1">
      <alignment horizontal="right" wrapText="1"/>
    </xf>
    <xf numFmtId="49" fontId="63" fillId="0" borderId="0" xfId="33" applyNumberFormat="1" applyFont="1" applyAlignment="1"/>
    <xf numFmtId="1" fontId="4" fillId="0" borderId="1" xfId="0" applyNumberFormat="1" applyFont="1" applyBorder="1" applyAlignment="1">
      <alignment horizontal="right" wrapText="1" indent="1"/>
    </xf>
    <xf numFmtId="0" fontId="2" fillId="0" borderId="0" xfId="34"/>
    <xf numFmtId="1" fontId="63" fillId="0" borderId="0" xfId="34" applyNumberFormat="1" applyFont="1"/>
    <xf numFmtId="1" fontId="64" fillId="0" borderId="0" xfId="34" applyNumberFormat="1" applyFont="1"/>
    <xf numFmtId="1" fontId="64" fillId="0" borderId="0" xfId="35" applyNumberFormat="1" applyFont="1"/>
    <xf numFmtId="1" fontId="64" fillId="0" borderId="0" xfId="36" applyNumberFormat="1" applyFont="1"/>
    <xf numFmtId="1" fontId="64" fillId="0" borderId="0" xfId="37" applyNumberFormat="1" applyFont="1"/>
    <xf numFmtId="1" fontId="64" fillId="0" borderId="0" xfId="38" applyNumberFormat="1" applyFont="1"/>
    <xf numFmtId="1" fontId="64" fillId="0" borderId="0" xfId="39" applyNumberFormat="1" applyFont="1"/>
    <xf numFmtId="1" fontId="63" fillId="0" borderId="0" xfId="40" applyNumberFormat="1" applyFont="1"/>
    <xf numFmtId="49" fontId="63" fillId="0" borderId="0" xfId="41" applyNumberFormat="1" applyFont="1" applyAlignment="1"/>
    <xf numFmtId="1" fontId="63" fillId="0" borderId="0" xfId="42" applyNumberFormat="1" applyFont="1"/>
    <xf numFmtId="1" fontId="64" fillId="0" borderId="0" xfId="43" applyNumberFormat="1" applyFont="1"/>
    <xf numFmtId="49" fontId="63" fillId="0" borderId="0" xfId="44" applyNumberFormat="1" applyFont="1" applyAlignment="1"/>
    <xf numFmtId="1" fontId="63" fillId="0" borderId="0" xfId="45" applyNumberFormat="1" applyFont="1"/>
    <xf numFmtId="1" fontId="65" fillId="0" borderId="0" xfId="0" applyNumberFormat="1" applyFont="1" applyAlignment="1">
      <alignment horizontal="right" indent="1"/>
    </xf>
    <xf numFmtId="0" fontId="65" fillId="0" borderId="0" xfId="0" applyFont="1" applyAlignment="1">
      <alignment horizontal="right" indent="1"/>
    </xf>
    <xf numFmtId="10" fontId="65" fillId="0" borderId="0" xfId="1" applyNumberFormat="1" applyFont="1" applyAlignment="1">
      <alignment horizontal="right" indent="1"/>
    </xf>
    <xf numFmtId="0" fontId="67" fillId="0" borderId="0" xfId="0" applyFont="1" applyFill="1" applyBorder="1" applyAlignment="1">
      <alignment horizontal="left" vertical="top"/>
    </xf>
    <xf numFmtId="0" fontId="66" fillId="0" borderId="0" xfId="0" applyFont="1" applyFill="1" applyBorder="1" applyAlignment="1">
      <alignment horizontal="left"/>
    </xf>
    <xf numFmtId="0" fontId="0" fillId="0" borderId="0" xfId="0" applyFill="1" applyBorder="1" applyAlignment="1">
      <alignment horizontal="left"/>
    </xf>
    <xf numFmtId="0" fontId="67" fillId="0" borderId="0" xfId="0" applyFont="1" applyFill="1" applyBorder="1" applyAlignment="1">
      <alignment horizontal="left"/>
    </xf>
    <xf numFmtId="0" fontId="68" fillId="0" borderId="0" xfId="0" applyFont="1" applyFill="1" applyBorder="1" applyAlignment="1">
      <alignment horizontal="left"/>
    </xf>
    <xf numFmtId="164" fontId="71" fillId="0"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0" fillId="0" borderId="0" xfId="0" applyFill="1" applyBorder="1" applyAlignment="1">
      <alignment horizontal="right"/>
    </xf>
    <xf numFmtId="0" fontId="68" fillId="0" borderId="0" xfId="0" applyFont="1" applyFill="1" applyBorder="1" applyAlignment="1">
      <alignment horizontal="right"/>
    </xf>
    <xf numFmtId="0" fontId="69" fillId="0" borderId="0" xfId="0" applyFont="1" applyFill="1" applyBorder="1" applyAlignment="1">
      <alignment horizontal="right"/>
    </xf>
    <xf numFmtId="0" fontId="0" fillId="0" borderId="0" xfId="0" applyFill="1" applyBorder="1" applyAlignment="1">
      <alignment vertical="top" wrapText="1"/>
    </xf>
    <xf numFmtId="0" fontId="0" fillId="0" borderId="0" xfId="0" applyFill="1" applyBorder="1" applyAlignment="1">
      <alignment horizontal="left" wrapText="1"/>
    </xf>
    <xf numFmtId="0" fontId="68" fillId="0" borderId="0" xfId="0" applyFont="1" applyFill="1" applyBorder="1" applyAlignment="1">
      <alignment vertical="center" wrapText="1"/>
    </xf>
    <xf numFmtId="0" fontId="68" fillId="0" borderId="0" xfId="0" applyFont="1" applyFill="1" applyBorder="1" applyAlignment="1">
      <alignment vertical="top" wrapText="1"/>
    </xf>
    <xf numFmtId="3" fontId="0" fillId="0" borderId="0" xfId="0" applyNumberFormat="1"/>
    <xf numFmtId="0" fontId="20" fillId="0" borderId="0" xfId="0" applyFont="1" applyFill="1" applyBorder="1" applyAlignment="1">
      <alignment horizontal="right"/>
    </xf>
    <xf numFmtId="0" fontId="72" fillId="0" borderId="0" xfId="0" applyFont="1" applyFill="1" applyBorder="1" applyAlignment="1">
      <alignment horizontal="left" vertical="top"/>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166" fontId="0" fillId="0" borderId="0" xfId="0" applyNumberFormat="1" applyBorder="1"/>
    <xf numFmtId="167" fontId="0" fillId="0" borderId="0" xfId="0" applyNumberFormat="1" applyBorder="1"/>
    <xf numFmtId="0" fontId="65" fillId="0" borderId="0" xfId="0" applyFont="1" applyBorder="1"/>
    <xf numFmtId="167" fontId="65" fillId="0" borderId="0" xfId="0" applyNumberFormat="1" applyFont="1" applyBorder="1"/>
    <xf numFmtId="0" fontId="65" fillId="0" borderId="0" xfId="0" applyFont="1" applyFill="1" applyBorder="1"/>
    <xf numFmtId="166" fontId="65" fillId="0" borderId="0" xfId="0" applyNumberFormat="1" applyFont="1" applyBorder="1"/>
    <xf numFmtId="167" fontId="65" fillId="0" borderId="0" xfId="0" applyNumberFormat="1" applyFont="1" applyFill="1" applyBorder="1" applyAlignment="1">
      <alignment horizontal="right" vertical="top"/>
    </xf>
    <xf numFmtId="165" fontId="77" fillId="0" borderId="0" xfId="46" applyNumberFormat="1"/>
    <xf numFmtId="0" fontId="77" fillId="0" borderId="0" xfId="46"/>
    <xf numFmtId="3" fontId="77" fillId="0" borderId="0" xfId="46" applyNumberFormat="1"/>
    <xf numFmtId="1" fontId="77" fillId="0" borderId="0" xfId="46" applyNumberFormat="1"/>
    <xf numFmtId="15" fontId="0" fillId="0" borderId="0" xfId="0" applyNumberFormat="1" applyBorder="1"/>
    <xf numFmtId="0" fontId="20" fillId="0" borderId="0" xfId="0" applyFont="1" applyBorder="1" applyAlignment="1">
      <alignment horizontal="right"/>
    </xf>
    <xf numFmtId="0" fontId="68" fillId="0" borderId="0" xfId="0" applyFont="1" applyFill="1" applyBorder="1" applyAlignment="1">
      <alignment horizontal="left" wrapText="1"/>
    </xf>
    <xf numFmtId="168" fontId="75" fillId="0" borderId="0" xfId="0" applyNumberFormat="1" applyFont="1" applyFill="1" applyBorder="1" applyAlignment="1">
      <alignment horizontal="left" vertical="top"/>
    </xf>
    <xf numFmtId="168" fontId="76" fillId="0" borderId="0" xfId="0" applyNumberFormat="1" applyFont="1" applyFill="1" applyBorder="1" applyAlignment="1">
      <alignment horizontal="left" vertical="top"/>
    </xf>
    <xf numFmtId="49" fontId="99" fillId="0" borderId="0" xfId="299" applyNumberFormat="1" applyFont="1" applyBorder="1" applyAlignment="1"/>
    <xf numFmtId="49" fontId="99" fillId="0" borderId="0" xfId="301" applyNumberFormat="1" applyFont="1" applyBorder="1" applyAlignment="1"/>
    <xf numFmtId="49" fontId="99" fillId="0" borderId="0" xfId="300" applyNumberFormat="1" applyFont="1" applyBorder="1" applyAlignment="1"/>
    <xf numFmtId="49" fontId="99" fillId="0" borderId="0" xfId="9159" applyNumberFormat="1" applyFont="1" applyBorder="1" applyAlignment="1"/>
    <xf numFmtId="49" fontId="99" fillId="0" borderId="0" xfId="9160" applyNumberFormat="1" applyFont="1" applyBorder="1" applyAlignment="1"/>
    <xf numFmtId="49" fontId="99" fillId="0" borderId="0" xfId="9161" applyNumberFormat="1" applyFont="1" applyBorder="1" applyAlignment="1"/>
    <xf numFmtId="49" fontId="100" fillId="0" borderId="0" xfId="6508" applyNumberFormat="1" applyFont="1" applyBorder="1" applyAlignment="1"/>
    <xf numFmtId="0" fontId="2" fillId="0" borderId="0" xfId="6508" applyBorder="1"/>
    <xf numFmtId="49" fontId="101" fillId="0" borderId="0" xfId="6508" applyNumberFormat="1" applyFont="1" applyBorder="1" applyAlignment="1"/>
    <xf numFmtId="49" fontId="101" fillId="0" borderId="0" xfId="6508" applyNumberFormat="1" applyFont="1" applyBorder="1"/>
    <xf numFmtId="49" fontId="99" fillId="0" borderId="0" xfId="6508" applyNumberFormat="1" applyFont="1" applyBorder="1" applyAlignment="1"/>
    <xf numFmtId="1" fontId="99" fillId="0" borderId="0" xfId="6508" applyNumberFormat="1" applyFont="1" applyBorder="1" applyAlignment="1"/>
    <xf numFmtId="1" fontId="99" fillId="0" borderId="0" xfId="6508" applyNumberFormat="1" applyFont="1" applyBorder="1"/>
    <xf numFmtId="9" fontId="99" fillId="0" borderId="0" xfId="6508" applyNumberFormat="1" applyFont="1" applyBorder="1"/>
    <xf numFmtId="9" fontId="101" fillId="0" borderId="0" xfId="6508" applyNumberFormat="1" applyFont="1" applyBorder="1"/>
    <xf numFmtId="3" fontId="99" fillId="0" borderId="0" xfId="6508" applyNumberFormat="1" applyFont="1" applyBorder="1"/>
    <xf numFmtId="1" fontId="0" fillId="0" borderId="0" xfId="0" applyNumberFormat="1"/>
    <xf numFmtId="0" fontId="0" fillId="0" borderId="0" xfId="0"/>
    <xf numFmtId="0" fontId="77" fillId="0" borderId="0" xfId="46" applyFill="1"/>
    <xf numFmtId="165" fontId="0" fillId="0" borderId="0" xfId="0" applyNumberFormat="1"/>
    <xf numFmtId="49" fontId="63" fillId="0" borderId="0" xfId="0" applyNumberFormat="1" applyFont="1" applyAlignment="1">
      <alignment horizontal="right"/>
    </xf>
    <xf numFmtId="49" fontId="63" fillId="0" borderId="0" xfId="0" applyNumberFormat="1" applyFont="1" applyAlignment="1">
      <alignment horizontal="left"/>
    </xf>
    <xf numFmtId="1" fontId="63" fillId="0" borderId="0" xfId="0" applyNumberFormat="1" applyFont="1"/>
    <xf numFmtId="1" fontId="64" fillId="0" borderId="0" xfId="0" applyNumberFormat="1" applyFont="1"/>
    <xf numFmtId="1" fontId="64" fillId="0" borderId="0" xfId="38" applyNumberFormat="1" applyFont="1" applyAlignment="1"/>
    <xf numFmtId="1" fontId="64" fillId="0" borderId="0" xfId="39" applyNumberFormat="1" applyFont="1" applyAlignment="1"/>
    <xf numFmtId="0" fontId="5" fillId="0" borderId="1" xfId="0" applyFont="1" applyBorder="1" applyAlignment="1"/>
    <xf numFmtId="0" fontId="17" fillId="0" borderId="1" xfId="0" applyFont="1" applyBorder="1" applyAlignment="1"/>
    <xf numFmtId="0" fontId="10" fillId="0" borderId="1" xfId="0" applyFont="1" applyBorder="1" applyAlignment="1"/>
    <xf numFmtId="0" fontId="4" fillId="0" borderId="1" xfId="0" applyFont="1" applyBorder="1" applyAlignment="1"/>
    <xf numFmtId="49" fontId="102" fillId="0" borderId="0" xfId="0" applyNumberFormat="1" applyFont="1" applyAlignment="1"/>
    <xf numFmtId="0" fontId="0" fillId="0" borderId="0" xfId="0" applyAlignment="1"/>
    <xf numFmtId="0" fontId="4" fillId="0" borderId="3" xfId="0" applyFont="1" applyBorder="1" applyAlignment="1"/>
    <xf numFmtId="0" fontId="6" fillId="0" borderId="1" xfId="0" applyFont="1" applyBorder="1" applyAlignment="1"/>
    <xf numFmtId="0" fontId="7" fillId="0" borderId="1" xfId="0" applyFont="1" applyBorder="1" applyAlignment="1"/>
    <xf numFmtId="0" fontId="8" fillId="0" borderId="1" xfId="0" applyFont="1" applyBorder="1" applyAlignment="1"/>
    <xf numFmtId="0" fontId="5" fillId="0" borderId="10" xfId="0" applyFont="1" applyBorder="1" applyAlignment="1"/>
    <xf numFmtId="0" fontId="4" fillId="0" borderId="8" xfId="0" applyFont="1" applyBorder="1" applyAlignment="1"/>
    <xf numFmtId="0" fontId="5" fillId="0" borderId="1" xfId="0" applyFont="1" applyBorder="1" applyAlignment="1">
      <alignment horizontal="right"/>
    </xf>
    <xf numFmtId="0" fontId="4" fillId="0" borderId="6" xfId="0" applyFont="1" applyBorder="1" applyAlignment="1"/>
    <xf numFmtId="0" fontId="19" fillId="0" borderId="0" xfId="0" applyFont="1" applyBorder="1" applyAlignment="1">
      <alignment horizontal="right"/>
    </xf>
    <xf numFmtId="0" fontId="20" fillId="0" borderId="0" xfId="0" applyFont="1" applyAlignment="1"/>
    <xf numFmtId="0" fontId="103" fillId="0" borderId="0" xfId="0" applyFont="1" applyFill="1" applyBorder="1" applyAlignment="1">
      <alignment horizontal="left" vertical="top"/>
    </xf>
    <xf numFmtId="1" fontId="17" fillId="0" borderId="1" xfId="0" applyNumberFormat="1" applyFont="1" applyBorder="1" applyAlignment="1">
      <alignment horizontal="right" wrapText="1" indent="1"/>
    </xf>
    <xf numFmtId="0" fontId="104" fillId="0" borderId="0" xfId="0" applyFont="1" applyFill="1" applyBorder="1" applyAlignment="1">
      <alignment horizontal="left"/>
    </xf>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NumberFormat="1" applyBorder="1" applyAlignment="1">
      <alignment horizontal="left" wrapText="1"/>
    </xf>
    <xf numFmtId="0" fontId="105" fillId="55" borderId="32" xfId="0" applyFont="1" applyFill="1" applyBorder="1" applyAlignment="1">
      <alignment horizontal="left" vertical="top" wrapText="1"/>
    </xf>
    <xf numFmtId="3" fontId="105" fillId="55" borderId="32" xfId="0" applyNumberFormat="1" applyFont="1" applyFill="1" applyBorder="1" applyAlignment="1">
      <alignment horizontal="left" vertical="top" wrapText="1"/>
    </xf>
  </cellXfs>
  <cellStyles count="16394">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2" xfId="64"/>
    <cellStyle name="Normal 28 2 2" xfId="436"/>
    <cellStyle name="Normal 28 3" xfId="3093"/>
    <cellStyle name="Normal 28 4" xfId="3150"/>
    <cellStyle name="Normal 28 5" xfId="3374"/>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Monroe</a:t>
            </a:r>
          </a:p>
        </c:rich>
      </c:tx>
      <c:layout/>
      <c:overlay val="0"/>
    </c:title>
    <c:autoTitleDeleted val="0"/>
    <c:plotArea>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all!$B$2:$H$2</c:f>
              <c:numCache>
                <c:formatCode>General</c:formatCode>
                <c:ptCount val="7"/>
                <c:pt idx="0">
                  <c:v>2005</c:v>
                </c:pt>
                <c:pt idx="1">
                  <c:v>2006</c:v>
                </c:pt>
                <c:pt idx="2">
                  <c:v>2007</c:v>
                </c:pt>
                <c:pt idx="3">
                  <c:v>2008</c:v>
                </c:pt>
                <c:pt idx="4">
                  <c:v>2009</c:v>
                </c:pt>
                <c:pt idx="5">
                  <c:v>2010</c:v>
                </c:pt>
                <c:pt idx="6">
                  <c:v>2011</c:v>
                </c:pt>
              </c:numCache>
            </c:numRef>
          </c:cat>
          <c:val>
            <c:numRef>
              <c:f>all!$B$4:$H$4</c:f>
              <c:numCache>
                <c:formatCode>General</c:formatCode>
                <c:ptCount val="7"/>
                <c:pt idx="2">
                  <c:v>1624</c:v>
                </c:pt>
                <c:pt idx="3">
                  <c:v>2256</c:v>
                </c:pt>
                <c:pt idx="4">
                  <c:v>2555</c:v>
                </c:pt>
                <c:pt idx="5">
                  <c:v>2563</c:v>
                </c:pt>
                <c:pt idx="6">
                  <c:v>1817</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all!$B$2:$H$2</c:f>
              <c:numCache>
                <c:formatCode>General</c:formatCode>
                <c:ptCount val="7"/>
                <c:pt idx="0">
                  <c:v>2005</c:v>
                </c:pt>
                <c:pt idx="1">
                  <c:v>2006</c:v>
                </c:pt>
                <c:pt idx="2">
                  <c:v>2007</c:v>
                </c:pt>
                <c:pt idx="3">
                  <c:v>2008</c:v>
                </c:pt>
                <c:pt idx="4">
                  <c:v>2009</c:v>
                </c:pt>
                <c:pt idx="5">
                  <c:v>2010</c:v>
                </c:pt>
                <c:pt idx="6">
                  <c:v>2011</c:v>
                </c:pt>
              </c:numCache>
            </c:numRef>
          </c:cat>
          <c:val>
            <c:numRef>
              <c:f>all!$B$5:$H$5</c:f>
              <c:numCache>
                <c:formatCode>General</c:formatCode>
                <c:ptCount val="7"/>
                <c:pt idx="2">
                  <c:v>1207</c:v>
                </c:pt>
                <c:pt idx="3">
                  <c:v>1888</c:v>
                </c:pt>
                <c:pt idx="4">
                  <c:v>2300</c:v>
                </c:pt>
                <c:pt idx="5">
                  <c:v>1941</c:v>
                </c:pt>
                <c:pt idx="6">
                  <c:v>1378</c:v>
                </c:pt>
              </c:numCache>
            </c:numRef>
          </c:val>
          <c:smooth val="0"/>
        </c:ser>
        <c:ser>
          <c:idx val="3"/>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all!$B$2:$H$2</c:f>
              <c:numCache>
                <c:formatCode>General</c:formatCode>
                <c:ptCount val="7"/>
                <c:pt idx="0">
                  <c:v>2005</c:v>
                </c:pt>
                <c:pt idx="1">
                  <c:v>2006</c:v>
                </c:pt>
                <c:pt idx="2">
                  <c:v>2007</c:v>
                </c:pt>
                <c:pt idx="3">
                  <c:v>2008</c:v>
                </c:pt>
                <c:pt idx="4">
                  <c:v>2009</c:v>
                </c:pt>
                <c:pt idx="5">
                  <c:v>2010</c:v>
                </c:pt>
                <c:pt idx="6">
                  <c:v>2011</c:v>
                </c:pt>
              </c:numCache>
            </c:numRef>
          </c:cat>
          <c:val>
            <c:numRef>
              <c:f>all!$B$6:$H$6</c:f>
              <c:numCache>
                <c:formatCode>0</c:formatCode>
                <c:ptCount val="7"/>
                <c:pt idx="0">
                  <c:v>190.5</c:v>
                </c:pt>
                <c:pt idx="1">
                  <c:v>295</c:v>
                </c:pt>
                <c:pt idx="2">
                  <c:v>372.5</c:v>
                </c:pt>
                <c:pt idx="3">
                  <c:v>361</c:v>
                </c:pt>
                <c:pt idx="4">
                  <c:v>819.5</c:v>
                </c:pt>
                <c:pt idx="5">
                  <c:v>748.5</c:v>
                </c:pt>
              </c:numCache>
            </c:numRef>
          </c:val>
          <c:smooth val="0"/>
        </c:ser>
        <c:dLbls>
          <c:showLegendKey val="0"/>
          <c:showVal val="0"/>
          <c:showCatName val="0"/>
          <c:showSerName val="0"/>
          <c:showPercent val="0"/>
          <c:showBubbleSize val="0"/>
        </c:dLbls>
        <c:smooth val="0"/>
        <c:axId val="159057856"/>
        <c:axId val="159058416"/>
      </c:lineChart>
      <c:catAx>
        <c:axId val="159057856"/>
        <c:scaling>
          <c:orientation val="minMax"/>
        </c:scaling>
        <c:delete val="0"/>
        <c:axPos val="b"/>
        <c:numFmt formatCode="General" sourceLinked="1"/>
        <c:majorTickMark val="out"/>
        <c:minorTickMark val="none"/>
        <c:tickLblPos val="nextTo"/>
        <c:crossAx val="159058416"/>
        <c:crosses val="autoZero"/>
        <c:auto val="1"/>
        <c:lblAlgn val="ctr"/>
        <c:lblOffset val="100"/>
        <c:noMultiLvlLbl val="0"/>
      </c:catAx>
      <c:valAx>
        <c:axId val="159058416"/>
        <c:scaling>
          <c:orientation val="minMax"/>
        </c:scaling>
        <c:delete val="0"/>
        <c:axPos val="l"/>
        <c:majorGridlines/>
        <c:numFmt formatCode="General" sourceLinked="1"/>
        <c:majorTickMark val="out"/>
        <c:minorTickMark val="none"/>
        <c:tickLblPos val="nextTo"/>
        <c:crossAx val="15905785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all!$A$10</c:f>
              <c:strCache>
                <c:ptCount val="1"/>
                <c:pt idx="0">
                  <c:v>dogs in</c:v>
                </c:pt>
              </c:strCache>
            </c:strRef>
          </c:tx>
          <c:spPr>
            <a:ln>
              <a:solidFill>
                <a:srgbClr val="7030A0"/>
              </a:solidFill>
            </a:ln>
          </c:spPr>
          <c:marker>
            <c:symbol val="none"/>
          </c:marker>
          <c:cat>
            <c:numRef>
              <c:f>all!$B$2:$H$2</c:f>
              <c:numCache>
                <c:formatCode>General</c:formatCode>
                <c:ptCount val="7"/>
                <c:pt idx="0">
                  <c:v>2005</c:v>
                </c:pt>
                <c:pt idx="1">
                  <c:v>2006</c:v>
                </c:pt>
                <c:pt idx="2">
                  <c:v>2007</c:v>
                </c:pt>
                <c:pt idx="3">
                  <c:v>2008</c:v>
                </c:pt>
                <c:pt idx="4">
                  <c:v>2009</c:v>
                </c:pt>
                <c:pt idx="5">
                  <c:v>2010</c:v>
                </c:pt>
                <c:pt idx="6">
                  <c:v>2011</c:v>
                </c:pt>
              </c:numCache>
            </c:numRef>
          </c:cat>
          <c:val>
            <c:numRef>
              <c:f>all!$B$10:$H$10</c:f>
              <c:numCache>
                <c:formatCode>General</c:formatCode>
                <c:ptCount val="7"/>
                <c:pt idx="2">
                  <c:v>2921</c:v>
                </c:pt>
                <c:pt idx="3">
                  <c:v>3289</c:v>
                </c:pt>
                <c:pt idx="4">
                  <c:v>3399</c:v>
                </c:pt>
                <c:pt idx="5">
                  <c:v>3610</c:v>
                </c:pt>
                <c:pt idx="6">
                  <c:v>2900</c:v>
                </c:pt>
              </c:numCache>
            </c:numRef>
          </c:val>
          <c:smooth val="0"/>
        </c:ser>
        <c:ser>
          <c:idx val="2"/>
          <c:order val="1"/>
          <c:tx>
            <c:strRef>
              <c:f>all!$A$11</c:f>
              <c:strCache>
                <c:ptCount val="1"/>
                <c:pt idx="0">
                  <c:v>dogs euthanized</c:v>
                </c:pt>
              </c:strCache>
            </c:strRef>
          </c:tx>
          <c:spPr>
            <a:ln>
              <a:solidFill>
                <a:srgbClr val="FF0000"/>
              </a:solidFill>
            </a:ln>
          </c:spPr>
          <c:marker>
            <c:symbol val="none"/>
          </c:marker>
          <c:cat>
            <c:numRef>
              <c:f>all!$B$2:$H$2</c:f>
              <c:numCache>
                <c:formatCode>General</c:formatCode>
                <c:ptCount val="7"/>
                <c:pt idx="0">
                  <c:v>2005</c:v>
                </c:pt>
                <c:pt idx="1">
                  <c:v>2006</c:v>
                </c:pt>
                <c:pt idx="2">
                  <c:v>2007</c:v>
                </c:pt>
                <c:pt idx="3">
                  <c:v>2008</c:v>
                </c:pt>
                <c:pt idx="4">
                  <c:v>2009</c:v>
                </c:pt>
                <c:pt idx="5">
                  <c:v>2010</c:v>
                </c:pt>
                <c:pt idx="6">
                  <c:v>2011</c:v>
                </c:pt>
              </c:numCache>
            </c:numRef>
          </c:cat>
          <c:val>
            <c:numRef>
              <c:f>all!$B$11:$H$11</c:f>
              <c:numCache>
                <c:formatCode>General</c:formatCode>
                <c:ptCount val="7"/>
                <c:pt idx="2">
                  <c:v>1472</c:v>
                </c:pt>
                <c:pt idx="3">
                  <c:v>1778</c:v>
                </c:pt>
                <c:pt idx="4">
                  <c:v>1596</c:v>
                </c:pt>
                <c:pt idx="5">
                  <c:v>1244</c:v>
                </c:pt>
                <c:pt idx="6">
                  <c:v>1094</c:v>
                </c:pt>
              </c:numCache>
            </c:numRef>
          </c:val>
          <c:smooth val="0"/>
        </c:ser>
        <c:ser>
          <c:idx val="3"/>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all!$B$2:$H$2</c:f>
              <c:numCache>
                <c:formatCode>General</c:formatCode>
                <c:ptCount val="7"/>
                <c:pt idx="0">
                  <c:v>2005</c:v>
                </c:pt>
                <c:pt idx="1">
                  <c:v>2006</c:v>
                </c:pt>
                <c:pt idx="2">
                  <c:v>2007</c:v>
                </c:pt>
                <c:pt idx="3">
                  <c:v>2008</c:v>
                </c:pt>
                <c:pt idx="4">
                  <c:v>2009</c:v>
                </c:pt>
                <c:pt idx="5">
                  <c:v>2010</c:v>
                </c:pt>
                <c:pt idx="6">
                  <c:v>2011</c:v>
                </c:pt>
              </c:numCache>
            </c:numRef>
          </c:cat>
          <c:val>
            <c:numRef>
              <c:f>all!$B$12:$H$12</c:f>
              <c:numCache>
                <c:formatCode>0</c:formatCode>
                <c:ptCount val="7"/>
                <c:pt idx="0">
                  <c:v>190.5</c:v>
                </c:pt>
                <c:pt idx="1">
                  <c:v>295</c:v>
                </c:pt>
                <c:pt idx="2">
                  <c:v>372.5</c:v>
                </c:pt>
                <c:pt idx="3">
                  <c:v>361</c:v>
                </c:pt>
                <c:pt idx="4">
                  <c:v>819.5</c:v>
                </c:pt>
                <c:pt idx="5">
                  <c:v>748.5</c:v>
                </c:pt>
              </c:numCache>
            </c:numRef>
          </c:val>
          <c:smooth val="0"/>
        </c:ser>
        <c:dLbls>
          <c:showLegendKey val="0"/>
          <c:showVal val="0"/>
          <c:showCatName val="0"/>
          <c:showSerName val="0"/>
          <c:showPercent val="0"/>
          <c:showBubbleSize val="0"/>
        </c:dLbls>
        <c:smooth val="0"/>
        <c:axId val="159062336"/>
        <c:axId val="159062896"/>
      </c:lineChart>
      <c:catAx>
        <c:axId val="159062336"/>
        <c:scaling>
          <c:orientation val="minMax"/>
        </c:scaling>
        <c:delete val="0"/>
        <c:axPos val="b"/>
        <c:numFmt formatCode="General" sourceLinked="1"/>
        <c:majorTickMark val="out"/>
        <c:minorTickMark val="none"/>
        <c:tickLblPos val="nextTo"/>
        <c:crossAx val="159062896"/>
        <c:crosses val="autoZero"/>
        <c:auto val="1"/>
        <c:lblAlgn val="ctr"/>
        <c:lblOffset val="100"/>
        <c:noMultiLvlLbl val="0"/>
      </c:catAx>
      <c:valAx>
        <c:axId val="159062896"/>
        <c:scaling>
          <c:orientation val="minMax"/>
        </c:scaling>
        <c:delete val="0"/>
        <c:axPos val="l"/>
        <c:majorGridlines/>
        <c:numFmt formatCode="General" sourceLinked="1"/>
        <c:majorTickMark val="out"/>
        <c:minorTickMark val="none"/>
        <c:tickLblPos val="nextTo"/>
        <c:crossAx val="159062336"/>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Monroe 36.8</a:t>
            </a:r>
          </a:p>
        </c:rich>
      </c:tx>
      <c:layout/>
      <c:overlay val="0"/>
    </c:title>
    <c:autoTitleDeleted val="0"/>
    <c:plotArea>
      <c:layout>
        <c:manualLayout>
          <c:layoutTarget val="inner"/>
          <c:xMode val="edge"/>
          <c:yMode val="edge"/>
          <c:x val="0.15222902486765424"/>
          <c:y val="0.20034303687910368"/>
          <c:w val="0.47327556394977777"/>
          <c:h val="0.49250171529388703"/>
        </c:manualLayout>
      </c:layout>
      <c:lineChart>
        <c:grouping val="standard"/>
        <c:varyColors val="0"/>
        <c:ser>
          <c:idx val="0"/>
          <c:order val="0"/>
          <c:tx>
            <c:strRef>
              <c:f>all!$A$19</c:f>
              <c:strCache>
                <c:ptCount val="1"/>
                <c:pt idx="0">
                  <c:v>intake  per 1000</c:v>
                </c:pt>
              </c:strCache>
            </c:strRef>
          </c:tx>
          <c:marker>
            <c:symbol val="none"/>
          </c:marker>
          <c:cat>
            <c:numRef>
              <c:f>all!$B$15:$H$15</c:f>
              <c:numCache>
                <c:formatCode>General</c:formatCode>
                <c:ptCount val="7"/>
                <c:pt idx="0">
                  <c:v>2005</c:v>
                </c:pt>
                <c:pt idx="1">
                  <c:v>2006</c:v>
                </c:pt>
                <c:pt idx="2">
                  <c:v>2007</c:v>
                </c:pt>
                <c:pt idx="3">
                  <c:v>2008</c:v>
                </c:pt>
                <c:pt idx="4">
                  <c:v>2009</c:v>
                </c:pt>
                <c:pt idx="5">
                  <c:v>2010</c:v>
                </c:pt>
                <c:pt idx="6">
                  <c:v>2011</c:v>
                </c:pt>
              </c:numCache>
            </c:numRef>
          </c:cat>
          <c:val>
            <c:numRef>
              <c:f>all!$B$19:$H$19</c:f>
              <c:numCache>
                <c:formatCode>General</c:formatCode>
                <c:ptCount val="7"/>
                <c:pt idx="2" formatCode="0.0">
                  <c:v>102.09124194164289</c:v>
                </c:pt>
                <c:pt idx="3" formatCode="0.0">
                  <c:v>124.55356140075024</c:v>
                </c:pt>
                <c:pt idx="4" formatCode="0.0">
                  <c:v>133.74065005952514</c:v>
                </c:pt>
                <c:pt idx="5" formatCode="0.0">
                  <c:v>138.65989802106964</c:v>
                </c:pt>
                <c:pt idx="6" formatCode="0.0">
                  <c:v>105.95476088860936</c:v>
                </c:pt>
              </c:numCache>
            </c:numRef>
          </c:val>
          <c:smooth val="0"/>
        </c:ser>
        <c:ser>
          <c:idx val="1"/>
          <c:order val="1"/>
          <c:tx>
            <c:strRef>
              <c:f>all!$A$20</c:f>
              <c:strCache>
                <c:ptCount val="1"/>
                <c:pt idx="0">
                  <c:v>deaths per 1000</c:v>
                </c:pt>
              </c:strCache>
            </c:strRef>
          </c:tx>
          <c:marker>
            <c:symbol val="none"/>
          </c:marker>
          <c:cat>
            <c:numRef>
              <c:f>all!$B$15:$H$15</c:f>
              <c:numCache>
                <c:formatCode>General</c:formatCode>
                <c:ptCount val="7"/>
                <c:pt idx="0">
                  <c:v>2005</c:v>
                </c:pt>
                <c:pt idx="1">
                  <c:v>2006</c:v>
                </c:pt>
                <c:pt idx="2">
                  <c:v>2007</c:v>
                </c:pt>
                <c:pt idx="3">
                  <c:v>2008</c:v>
                </c:pt>
                <c:pt idx="4">
                  <c:v>2009</c:v>
                </c:pt>
                <c:pt idx="5">
                  <c:v>2010</c:v>
                </c:pt>
                <c:pt idx="6">
                  <c:v>2011</c:v>
                </c:pt>
              </c:numCache>
            </c:numRef>
          </c:cat>
          <c:val>
            <c:numRef>
              <c:f>all!$B$20:$H$20</c:f>
              <c:numCache>
                <c:formatCode>General</c:formatCode>
                <c:ptCount val="7"/>
                <c:pt idx="2" formatCode="0.0">
                  <c:v>60.176553830948585</c:v>
                </c:pt>
                <c:pt idx="3" formatCode="0.0">
                  <c:v>82.346863137087539</c:v>
                </c:pt>
                <c:pt idx="4" formatCode="0.0">
                  <c:v>87.513196612682222</c:v>
                </c:pt>
                <c:pt idx="5" formatCode="0.0">
                  <c:v>71.542487477256898</c:v>
                </c:pt>
                <c:pt idx="6" formatCode="0.0">
                  <c:v>55.526853702913364</c:v>
                </c:pt>
              </c:numCache>
            </c:numRef>
          </c:val>
          <c:smooth val="0"/>
        </c:ser>
        <c:ser>
          <c:idx val="2"/>
          <c:order val="2"/>
          <c:tx>
            <c:strRef>
              <c:f>all!$A$21</c:f>
              <c:strCache>
                <c:ptCount val="1"/>
                <c:pt idx="0">
                  <c:v>s/n per 1000</c:v>
                </c:pt>
              </c:strCache>
            </c:strRef>
          </c:tx>
          <c:spPr>
            <a:ln>
              <a:solidFill>
                <a:srgbClr val="00B050"/>
              </a:solidFill>
            </a:ln>
          </c:spPr>
          <c:marker>
            <c:symbol val="square"/>
            <c:size val="5"/>
            <c:spPr>
              <a:solidFill>
                <a:srgbClr val="00B050"/>
              </a:solidFill>
            </c:spPr>
          </c:marker>
          <c:cat>
            <c:numRef>
              <c:f>all!$B$15:$H$15</c:f>
              <c:numCache>
                <c:formatCode>General</c:formatCode>
                <c:ptCount val="7"/>
                <c:pt idx="0">
                  <c:v>2005</c:v>
                </c:pt>
                <c:pt idx="1">
                  <c:v>2006</c:v>
                </c:pt>
                <c:pt idx="2">
                  <c:v>2007</c:v>
                </c:pt>
                <c:pt idx="3">
                  <c:v>2008</c:v>
                </c:pt>
                <c:pt idx="4">
                  <c:v>2009</c:v>
                </c:pt>
                <c:pt idx="5">
                  <c:v>2010</c:v>
                </c:pt>
                <c:pt idx="6">
                  <c:v>2011</c:v>
                </c:pt>
              </c:numCache>
            </c:numRef>
          </c:cat>
          <c:val>
            <c:numRef>
              <c:f>all!$B$21:$H$21</c:f>
              <c:numCache>
                <c:formatCode>General</c:formatCode>
                <c:ptCount val="7"/>
                <c:pt idx="2" formatCode="0.0">
                  <c:v>16.734427997034974</c:v>
                </c:pt>
                <c:pt idx="3" formatCode="0.0">
                  <c:v>16.217794649475504</c:v>
                </c:pt>
                <c:pt idx="4" formatCode="0.0">
                  <c:v>36.815741593476943</c:v>
                </c:pt>
                <c:pt idx="5" formatCode="0.0">
                  <c:v>33.626092230283696</c:v>
                </c:pt>
              </c:numCache>
            </c:numRef>
          </c:val>
          <c:smooth val="0"/>
        </c:ser>
        <c:dLbls>
          <c:showLegendKey val="0"/>
          <c:showVal val="0"/>
          <c:showCatName val="0"/>
          <c:showSerName val="0"/>
          <c:showPercent val="0"/>
          <c:showBubbleSize val="0"/>
        </c:dLbls>
        <c:smooth val="0"/>
        <c:axId val="165745776"/>
        <c:axId val="165746336"/>
      </c:lineChart>
      <c:catAx>
        <c:axId val="165745776"/>
        <c:scaling>
          <c:orientation val="minMax"/>
        </c:scaling>
        <c:delete val="0"/>
        <c:axPos val="b"/>
        <c:numFmt formatCode="General" sourceLinked="1"/>
        <c:majorTickMark val="out"/>
        <c:minorTickMark val="none"/>
        <c:tickLblPos val="nextTo"/>
        <c:txPr>
          <a:bodyPr rot="2700000"/>
          <a:lstStyle/>
          <a:p>
            <a:pPr>
              <a:defRPr/>
            </a:pPr>
            <a:endParaRPr lang="en-US"/>
          </a:p>
        </c:txPr>
        <c:crossAx val="165746336"/>
        <c:crosses val="autoZero"/>
        <c:auto val="1"/>
        <c:lblAlgn val="ctr"/>
        <c:lblOffset val="100"/>
        <c:noMultiLvlLbl val="0"/>
      </c:catAx>
      <c:valAx>
        <c:axId val="165746336"/>
        <c:scaling>
          <c:orientation val="minMax"/>
        </c:scaling>
        <c:delete val="0"/>
        <c:axPos val="l"/>
        <c:majorGridlines/>
        <c:numFmt formatCode="General" sourceLinked="1"/>
        <c:majorTickMark val="out"/>
        <c:minorTickMark val="none"/>
        <c:tickLblPos val="nextTo"/>
        <c:crossAx val="165745776"/>
        <c:crosses val="autoZero"/>
        <c:crossBetween val="between"/>
      </c:valAx>
    </c:plotArea>
    <c:legend>
      <c:legendPos val="r"/>
      <c:layout>
        <c:manualLayout>
          <c:xMode val="edge"/>
          <c:yMode val="edge"/>
          <c:x val="0.69467284705965804"/>
          <c:y val="0.27633435958913433"/>
          <c:w val="0.27041103603603539"/>
          <c:h val="0.51214560094050765"/>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601980</xdr:colOff>
      <xdr:row>1</xdr:row>
      <xdr:rowOff>15240</xdr:rowOff>
    </xdr:from>
    <xdr:to>
      <xdr:col>15</xdr:col>
      <xdr:colOff>91440</xdr:colOff>
      <xdr:row>10</xdr:row>
      <xdr:rowOff>137160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12</xdr:row>
      <xdr:rowOff>0</xdr:rowOff>
    </xdr:from>
    <xdr:to>
      <xdr:col>15</xdr:col>
      <xdr:colOff>99060</xdr:colOff>
      <xdr:row>21</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25</xdr:row>
      <xdr:rowOff>68580</xdr:rowOff>
    </xdr:from>
    <xdr:to>
      <xdr:col>11</xdr:col>
      <xdr:colOff>91440</xdr:colOff>
      <xdr:row>36</xdr:row>
      <xdr:rowOff>60960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3" workbookViewId="0">
      <selection activeCell="C76" sqref="C76:D76"/>
    </sheetView>
  </sheetViews>
  <sheetFormatPr defaultRowHeight="13.2"/>
  <cols>
    <col min="1" max="1" width="3.33203125" customWidth="1"/>
    <col min="2" max="2" width="28.6640625" style="161"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50" t="s">
        <v>93</v>
      </c>
      <c r="C1"/>
      <c r="D1"/>
      <c r="E1"/>
      <c r="F1" s="38"/>
      <c r="G1" s="42"/>
      <c r="H1" s="43"/>
      <c r="I1" s="43"/>
    </row>
    <row r="2" spans="1:9" s="44" customFormat="1" ht="15.6">
      <c r="A2"/>
      <c r="B2" s="160" t="s">
        <v>95</v>
      </c>
      <c r="C2"/>
      <c r="D2"/>
      <c r="E2"/>
      <c r="F2" s="45"/>
      <c r="G2" s="46"/>
      <c r="H2" s="47"/>
      <c r="I2" s="47"/>
    </row>
    <row r="3" spans="1:9" s="44" customFormat="1" ht="13.8" thickBot="1">
      <c r="A3" s="1"/>
      <c r="B3" s="161"/>
      <c r="C3"/>
      <c r="D3"/>
      <c r="E3"/>
      <c r="F3" s="38"/>
      <c r="G3" s="37"/>
      <c r="H3" s="37"/>
      <c r="I3" s="37"/>
    </row>
    <row r="4" spans="1:9" s="44" customFormat="1">
      <c r="A4" s="15"/>
      <c r="B4" s="162"/>
      <c r="C4" s="17" t="s">
        <v>0</v>
      </c>
      <c r="D4" s="17" t="s">
        <v>1</v>
      </c>
      <c r="E4" s="39" t="s">
        <v>2</v>
      </c>
      <c r="F4" s="38"/>
      <c r="G4" s="37"/>
      <c r="H4" s="37"/>
      <c r="I4" s="37"/>
    </row>
    <row r="5" spans="1:9" s="44" customFormat="1">
      <c r="A5" s="18"/>
      <c r="B5" s="159"/>
      <c r="C5" s="30"/>
      <c r="D5" s="30"/>
      <c r="E5" s="40"/>
      <c r="F5" s="48"/>
      <c r="G5" s="37"/>
      <c r="H5" s="37"/>
      <c r="I5" s="37"/>
    </row>
    <row r="6" spans="1:9" s="44" customFormat="1" ht="15.6">
      <c r="A6" s="19" t="s">
        <v>3</v>
      </c>
      <c r="B6" s="159" t="s">
        <v>63</v>
      </c>
      <c r="C6" s="79">
        <v>79</v>
      </c>
      <c r="D6" s="79">
        <v>46</v>
      </c>
      <c r="E6" s="41">
        <f>D6+C6</f>
        <v>125</v>
      </c>
      <c r="F6" s="45"/>
      <c r="G6" s="49"/>
      <c r="H6" s="47"/>
      <c r="I6" s="47"/>
    </row>
    <row r="7" spans="1:9" s="44" customFormat="1" ht="15.6">
      <c r="A7" s="19"/>
      <c r="B7" s="159"/>
      <c r="C7" s="78"/>
      <c r="D7" s="78"/>
      <c r="E7" s="41"/>
      <c r="F7" s="45"/>
      <c r="G7" s="49"/>
      <c r="H7" s="49"/>
      <c r="I7" s="47"/>
    </row>
    <row r="8" spans="1:9" s="44" customFormat="1" ht="15.6">
      <c r="A8" s="19"/>
      <c r="B8" s="159" t="s">
        <v>4</v>
      </c>
      <c r="C8" s="78"/>
      <c r="D8" s="78"/>
      <c r="E8" s="41"/>
      <c r="F8" s="45"/>
      <c r="G8" s="49"/>
      <c r="H8" s="47"/>
      <c r="I8" s="49"/>
    </row>
    <row r="9" spans="1:9" s="44" customFormat="1" ht="15.6">
      <c r="A9" s="19"/>
      <c r="B9" s="163" t="s">
        <v>5</v>
      </c>
      <c r="C9"/>
      <c r="D9"/>
      <c r="E9" s="41"/>
      <c r="F9" s="38"/>
      <c r="G9" s="49"/>
      <c r="H9" s="50"/>
      <c r="I9" s="47"/>
    </row>
    <row r="10" spans="1:9" s="44" customFormat="1" ht="15.6">
      <c r="A10" s="19"/>
      <c r="B10" s="164" t="s">
        <v>6</v>
      </c>
      <c r="C10" s="80">
        <v>1792</v>
      </c>
      <c r="D10" s="80">
        <v>592</v>
      </c>
      <c r="E10" s="41">
        <f>D10+C10</f>
        <v>2384</v>
      </c>
      <c r="F10" s="45"/>
      <c r="G10" s="50"/>
      <c r="H10" s="49"/>
      <c r="I10" s="47"/>
    </row>
    <row r="11" spans="1:9" s="44" customFormat="1" ht="13.8">
      <c r="A11" s="19"/>
      <c r="B11" s="164" t="s">
        <v>7</v>
      </c>
      <c r="C11" s="80">
        <v>655</v>
      </c>
      <c r="D11" s="80">
        <v>618</v>
      </c>
      <c r="E11" s="41">
        <f t="shared" ref="E11:E14" si="0">D11+C11</f>
        <v>1273</v>
      </c>
      <c r="F11" s="51"/>
      <c r="G11" s="37"/>
      <c r="H11" s="37"/>
      <c r="I11" s="37"/>
    </row>
    <row r="12" spans="1:9" s="44" customFormat="1">
      <c r="A12" s="19"/>
      <c r="B12" s="164" t="s">
        <v>8</v>
      </c>
      <c r="C12" s="80">
        <v>328</v>
      </c>
      <c r="D12" s="80">
        <v>309</v>
      </c>
      <c r="E12" s="41">
        <f t="shared" si="0"/>
        <v>637</v>
      </c>
      <c r="F12" s="45"/>
      <c r="G12" s="37"/>
      <c r="H12" s="37"/>
      <c r="I12" s="37"/>
    </row>
    <row r="13" spans="1:9" s="44" customFormat="1">
      <c r="A13" s="19"/>
      <c r="B13" s="164" t="s">
        <v>9</v>
      </c>
      <c r="C13" s="80">
        <v>110</v>
      </c>
      <c r="D13" s="80">
        <v>102</v>
      </c>
      <c r="E13" s="41">
        <f t="shared" si="0"/>
        <v>212</v>
      </c>
      <c r="F13" s="45"/>
      <c r="G13" s="37"/>
      <c r="H13" s="37"/>
      <c r="I13" s="37"/>
    </row>
    <row r="14" spans="1:9" s="44" customFormat="1">
      <c r="A14" s="19" t="s">
        <v>10</v>
      </c>
      <c r="B14" s="165" t="s">
        <v>11</v>
      </c>
      <c r="C14" s="77">
        <f>SUM(C10:C13)</f>
        <v>2885</v>
      </c>
      <c r="D14" s="77">
        <f>SUM(D10:D13)</f>
        <v>1621</v>
      </c>
      <c r="E14" s="41">
        <f t="shared" si="0"/>
        <v>4506</v>
      </c>
      <c r="F14" s="45"/>
      <c r="G14" s="37"/>
      <c r="H14" s="37"/>
      <c r="I14" s="37"/>
    </row>
    <row r="15" spans="1:9" s="44" customFormat="1">
      <c r="A15" s="19"/>
      <c r="B15" s="163" t="s">
        <v>58</v>
      </c>
      <c r="C15" s="6"/>
      <c r="D15" s="6"/>
      <c r="E15" s="41"/>
      <c r="F15" s="38"/>
      <c r="G15" s="37"/>
      <c r="H15" s="37"/>
      <c r="I15" s="37"/>
    </row>
    <row r="16" spans="1:9" s="44" customFormat="1">
      <c r="A16" s="19"/>
      <c r="B16" s="164" t="s">
        <v>6</v>
      </c>
      <c r="C16" s="6">
        <v>7</v>
      </c>
      <c r="D16" s="6">
        <v>0</v>
      </c>
      <c r="E16" s="41">
        <f t="shared" ref="E16:E72" si="1">D16+C16</f>
        <v>7</v>
      </c>
      <c r="F16" s="52"/>
      <c r="G16" s="37"/>
      <c r="H16" s="37"/>
      <c r="I16" s="37"/>
    </row>
    <row r="17" spans="1:9" s="44" customFormat="1" ht="13.8">
      <c r="A17" s="19"/>
      <c r="B17" s="164" t="s">
        <v>7</v>
      </c>
      <c r="C17" s="6">
        <v>4</v>
      </c>
      <c r="D17" s="6">
        <v>0</v>
      </c>
      <c r="E17" s="41">
        <f t="shared" si="1"/>
        <v>4</v>
      </c>
      <c r="F17" s="51"/>
      <c r="G17" s="37"/>
      <c r="H17" s="37"/>
      <c r="I17" s="37"/>
    </row>
    <row r="18" spans="1:9" s="44" customFormat="1" ht="15.6">
      <c r="A18" s="19"/>
      <c r="B18" s="164" t="s">
        <v>8</v>
      </c>
      <c r="C18" s="6">
        <v>1</v>
      </c>
      <c r="D18" s="6">
        <v>0</v>
      </c>
      <c r="E18" s="41">
        <f t="shared" si="1"/>
        <v>1</v>
      </c>
      <c r="F18" s="45"/>
      <c r="G18" s="53"/>
      <c r="H18" s="54"/>
      <c r="I18" s="53"/>
    </row>
    <row r="19" spans="1:9" s="44" customFormat="1">
      <c r="A19" s="19"/>
      <c r="B19" s="164" t="s">
        <v>9</v>
      </c>
      <c r="C19" s="6">
        <v>0</v>
      </c>
      <c r="D19" s="6">
        <v>0</v>
      </c>
      <c r="E19" s="41">
        <f t="shared" si="1"/>
        <v>0</v>
      </c>
      <c r="F19" s="45"/>
      <c r="G19" s="37"/>
      <c r="H19" s="37"/>
      <c r="I19" s="37"/>
    </row>
    <row r="20" spans="1:9" s="44" customFormat="1">
      <c r="A20" s="19" t="s">
        <v>12</v>
      </c>
      <c r="B20" s="165" t="s">
        <v>13</v>
      </c>
      <c r="C20" s="10">
        <f>SUM(C16:C19)</f>
        <v>12</v>
      </c>
      <c r="D20" s="10">
        <f>SUM(D16:D19)</f>
        <v>0</v>
      </c>
      <c r="E20" s="41">
        <f t="shared" si="1"/>
        <v>12</v>
      </c>
      <c r="F20" s="45"/>
      <c r="G20" s="37"/>
      <c r="H20" s="37"/>
      <c r="I20" s="37"/>
    </row>
    <row r="21" spans="1:9" s="44" customFormat="1">
      <c r="A21" s="19"/>
      <c r="B21" s="163" t="s">
        <v>59</v>
      </c>
      <c r="C21" s="6"/>
      <c r="D21" s="6"/>
      <c r="E21" s="41"/>
      <c r="F21" s="38"/>
      <c r="G21" s="37"/>
      <c r="H21" s="37"/>
      <c r="I21" s="37"/>
    </row>
    <row r="22" spans="1:9" s="44" customFormat="1" ht="15.6">
      <c r="A22" s="19"/>
      <c r="B22" s="164" t="s">
        <v>6</v>
      </c>
      <c r="C22" s="81"/>
      <c r="D22" s="81"/>
      <c r="E22" s="41">
        <f t="shared" si="1"/>
        <v>0</v>
      </c>
      <c r="F22" s="52"/>
      <c r="G22" s="55"/>
      <c r="H22" s="56"/>
      <c r="I22" s="53"/>
    </row>
    <row r="23" spans="1:9" s="44" customFormat="1" ht="13.8">
      <c r="A23" s="19"/>
      <c r="B23" s="164" t="s">
        <v>7</v>
      </c>
      <c r="C23" s="81"/>
      <c r="D23" s="81"/>
      <c r="E23" s="41">
        <f t="shared" si="1"/>
        <v>0</v>
      </c>
      <c r="F23" s="51"/>
      <c r="G23" s="37"/>
      <c r="H23" s="37"/>
      <c r="I23" s="37"/>
    </row>
    <row r="24" spans="1:9" s="44" customFormat="1">
      <c r="A24" s="19"/>
      <c r="B24" s="164" t="s">
        <v>8</v>
      </c>
      <c r="C24" s="81"/>
      <c r="D24" s="81"/>
      <c r="E24" s="41">
        <f t="shared" si="1"/>
        <v>0</v>
      </c>
      <c r="F24" s="45"/>
      <c r="G24" s="37"/>
      <c r="H24" s="37"/>
      <c r="I24" s="37"/>
    </row>
    <row r="25" spans="1:9" s="44" customFormat="1">
      <c r="A25" s="19"/>
      <c r="B25" s="164" t="s">
        <v>9</v>
      </c>
      <c r="C25" s="81"/>
      <c r="D25" s="81"/>
      <c r="E25" s="41">
        <f t="shared" si="1"/>
        <v>0</v>
      </c>
      <c r="F25" s="45"/>
      <c r="G25" s="37"/>
      <c r="H25" s="37"/>
      <c r="I25" s="37"/>
    </row>
    <row r="26" spans="1:9" s="44" customFormat="1">
      <c r="A26" s="19" t="s">
        <v>14</v>
      </c>
      <c r="B26" s="165" t="s">
        <v>15</v>
      </c>
      <c r="C26" s="10">
        <f>SUM(C22:C25)</f>
        <v>0</v>
      </c>
      <c r="D26" s="10">
        <f>SUM(D22:D25)</f>
        <v>0</v>
      </c>
      <c r="E26" s="41">
        <f t="shared" si="1"/>
        <v>0</v>
      </c>
      <c r="F26" s="45"/>
      <c r="G26" s="37"/>
      <c r="H26" s="37"/>
      <c r="I26" s="37"/>
    </row>
    <row r="27" spans="1:9" s="44" customFormat="1">
      <c r="A27" s="19"/>
      <c r="B27" s="163" t="s">
        <v>16</v>
      </c>
      <c r="C27" s="6"/>
      <c r="D27" s="6"/>
      <c r="E27" s="41"/>
      <c r="F27" s="38"/>
      <c r="G27" s="37"/>
      <c r="H27" s="37"/>
      <c r="I27" s="37"/>
    </row>
    <row r="28" spans="1:9" s="44" customFormat="1">
      <c r="A28" s="19"/>
      <c r="B28" s="164" t="s">
        <v>6</v>
      </c>
      <c r="C28" s="6">
        <v>0</v>
      </c>
      <c r="D28" s="6">
        <v>0</v>
      </c>
      <c r="E28" s="41">
        <f t="shared" si="1"/>
        <v>0</v>
      </c>
      <c r="F28" s="45"/>
      <c r="G28" s="37"/>
      <c r="H28" s="37"/>
      <c r="I28" s="37"/>
    </row>
    <row r="29" spans="1:9" s="44" customFormat="1" ht="15.6">
      <c r="A29" s="19"/>
      <c r="B29" s="164" t="s">
        <v>7</v>
      </c>
      <c r="C29" s="6">
        <v>0</v>
      </c>
      <c r="D29" s="6">
        <v>0</v>
      </c>
      <c r="E29" s="41">
        <f t="shared" si="1"/>
        <v>0</v>
      </c>
      <c r="F29" s="38"/>
      <c r="G29" s="47"/>
      <c r="H29" s="49"/>
      <c r="I29" s="47"/>
    </row>
    <row r="30" spans="1:9" s="44" customFormat="1">
      <c r="A30" s="19"/>
      <c r="B30" s="164" t="s">
        <v>8</v>
      </c>
      <c r="C30" s="6">
        <v>0</v>
      </c>
      <c r="D30" s="6">
        <v>0</v>
      </c>
      <c r="E30" s="41">
        <f t="shared" si="1"/>
        <v>0</v>
      </c>
      <c r="F30" s="38"/>
      <c r="G30" s="37"/>
      <c r="H30" s="37"/>
      <c r="I30" s="37"/>
    </row>
    <row r="31" spans="1:9" s="44" customFormat="1" ht="15.6">
      <c r="A31" s="19"/>
      <c r="B31" s="164" t="s">
        <v>9</v>
      </c>
      <c r="C31" s="6">
        <v>24</v>
      </c>
      <c r="D31" s="6">
        <v>3</v>
      </c>
      <c r="E31" s="41">
        <f t="shared" si="1"/>
        <v>27</v>
      </c>
      <c r="F31" s="45"/>
      <c r="G31" s="47"/>
      <c r="H31" s="49"/>
      <c r="I31" s="47"/>
    </row>
    <row r="32" spans="1:9" s="44" customFormat="1">
      <c r="A32" s="19" t="s">
        <v>17</v>
      </c>
      <c r="B32" s="165" t="s">
        <v>18</v>
      </c>
      <c r="C32" s="10">
        <f>SUM(C28:C31)</f>
        <v>24</v>
      </c>
      <c r="D32" s="10">
        <f>SUM(D28:D31)</f>
        <v>3</v>
      </c>
      <c r="E32" s="41">
        <f t="shared" si="1"/>
        <v>27</v>
      </c>
      <c r="F32" s="38"/>
      <c r="G32" s="37"/>
      <c r="H32" s="37"/>
      <c r="I32" s="37"/>
    </row>
    <row r="33" spans="1:9" s="44" customFormat="1">
      <c r="A33" s="19" t="s">
        <v>19</v>
      </c>
      <c r="B33" s="157" t="s">
        <v>54</v>
      </c>
      <c r="C33" s="30">
        <f>C14+C20+C26+C32</f>
        <v>2921</v>
      </c>
      <c r="D33" s="30">
        <f>D14+D20+D26+D32</f>
        <v>1624</v>
      </c>
      <c r="E33" s="41">
        <f t="shared" si="1"/>
        <v>4545</v>
      </c>
      <c r="F33" s="45"/>
      <c r="G33" s="37"/>
      <c r="H33" s="37"/>
      <c r="I33" s="37"/>
    </row>
    <row r="34" spans="1:9" s="44" customFormat="1" ht="15.6">
      <c r="A34" s="20" t="s">
        <v>20</v>
      </c>
      <c r="B34" s="158" t="s">
        <v>21</v>
      </c>
      <c r="C34" s="12">
        <v>24</v>
      </c>
      <c r="D34" s="12">
        <v>3</v>
      </c>
      <c r="E34" s="41">
        <f t="shared" si="1"/>
        <v>27</v>
      </c>
      <c r="F34" s="45"/>
      <c r="G34" s="49"/>
      <c r="H34" s="57"/>
      <c r="I34" s="49"/>
    </row>
    <row r="35" spans="1:9" s="44" customFormat="1" ht="15.6">
      <c r="A35" s="19" t="s">
        <v>22</v>
      </c>
      <c r="B35" s="159" t="s">
        <v>23</v>
      </c>
      <c r="C35" s="30">
        <f>C33-C34</f>
        <v>2897</v>
      </c>
      <c r="D35" s="30">
        <f>D33-D34</f>
        <v>1621</v>
      </c>
      <c r="E35" s="41">
        <f t="shared" si="1"/>
        <v>4518</v>
      </c>
      <c r="F35" s="45"/>
      <c r="G35" s="55"/>
      <c r="H35" s="58"/>
      <c r="I35" s="55"/>
    </row>
    <row r="36" spans="1:9" s="44" customFormat="1" ht="16.2" thickBot="1">
      <c r="A36" s="26"/>
      <c r="B36" s="166"/>
      <c r="C36" s="28"/>
      <c r="D36" s="28"/>
      <c r="E36" s="41"/>
      <c r="F36" s="45"/>
      <c r="G36" s="53"/>
      <c r="H36" s="47"/>
      <c r="I36" s="49"/>
    </row>
    <row r="37" spans="1:9" s="44" customFormat="1" ht="13.8" thickTop="1">
      <c r="A37" s="23"/>
      <c r="B37" s="167"/>
      <c r="C37" s="25"/>
      <c r="D37" s="25"/>
      <c r="E37" s="41"/>
      <c r="F37" s="38"/>
      <c r="G37" s="37"/>
      <c r="H37" s="37"/>
      <c r="I37" s="37"/>
    </row>
    <row r="38" spans="1:9" s="44" customFormat="1" ht="15.6">
      <c r="A38" s="19"/>
      <c r="B38" s="159" t="s">
        <v>24</v>
      </c>
      <c r="C38" s="6"/>
      <c r="D38" s="6"/>
      <c r="E38" s="41"/>
      <c r="F38" s="45"/>
      <c r="G38" s="47"/>
      <c r="H38" s="49"/>
      <c r="I38" s="49"/>
    </row>
    <row r="39" spans="1:9" s="44" customFormat="1">
      <c r="A39" s="19"/>
      <c r="B39" s="164" t="s">
        <v>6</v>
      </c>
      <c r="C39" s="82">
        <v>568</v>
      </c>
      <c r="D39" s="82">
        <v>276</v>
      </c>
      <c r="E39" s="41">
        <f t="shared" si="1"/>
        <v>844</v>
      </c>
      <c r="F39" s="38"/>
      <c r="G39" s="37"/>
      <c r="H39" s="37"/>
      <c r="I39" s="37"/>
    </row>
    <row r="40" spans="1:9" s="44" customFormat="1">
      <c r="A40" s="19"/>
      <c r="B40" s="164" t="s">
        <v>7</v>
      </c>
      <c r="C40" s="82">
        <v>0</v>
      </c>
      <c r="D40" s="82">
        <v>0</v>
      </c>
      <c r="E40" s="41">
        <f t="shared" si="1"/>
        <v>0</v>
      </c>
      <c r="F40" s="38"/>
      <c r="G40" s="37"/>
      <c r="H40" s="37"/>
      <c r="I40" s="37"/>
    </row>
    <row r="41" spans="1:9" s="44" customFormat="1">
      <c r="A41" s="19"/>
      <c r="B41" s="164" t="s">
        <v>8</v>
      </c>
      <c r="C41" s="82">
        <v>0</v>
      </c>
      <c r="D41" s="82">
        <v>0</v>
      </c>
      <c r="E41" s="41">
        <f t="shared" si="1"/>
        <v>0</v>
      </c>
      <c r="F41" s="45"/>
      <c r="G41" s="37"/>
      <c r="H41" s="37"/>
      <c r="I41" s="37"/>
    </row>
    <row r="42" spans="1:9" s="44" customFormat="1">
      <c r="A42" s="19"/>
      <c r="B42" s="164" t="s">
        <v>9</v>
      </c>
      <c r="C42" s="82">
        <v>0</v>
      </c>
      <c r="D42" s="82">
        <v>0</v>
      </c>
      <c r="E42" s="41">
        <f t="shared" si="1"/>
        <v>0</v>
      </c>
      <c r="F42" s="45"/>
      <c r="G42" s="37"/>
      <c r="H42" s="37"/>
      <c r="I42" s="37"/>
    </row>
    <row r="43" spans="1:9" s="44" customFormat="1">
      <c r="A43" s="19" t="s">
        <v>25</v>
      </c>
      <c r="B43" s="165" t="s">
        <v>26</v>
      </c>
      <c r="C43" s="30">
        <f>SUM(C39:C42)</f>
        <v>568</v>
      </c>
      <c r="D43" s="30">
        <f>SUM(D39:D42)</f>
        <v>276</v>
      </c>
      <c r="E43" s="41">
        <f t="shared" si="1"/>
        <v>844</v>
      </c>
      <c r="F43" s="45"/>
      <c r="G43" s="37"/>
      <c r="H43" s="37"/>
      <c r="I43" s="37"/>
    </row>
    <row r="44" spans="1:9" s="44" customFormat="1">
      <c r="A44" s="19"/>
      <c r="B44" s="159"/>
      <c r="C44" s="6"/>
      <c r="D44" s="6"/>
      <c r="E44" s="41"/>
      <c r="F44" s="38"/>
      <c r="G44" s="37"/>
      <c r="H44" s="37"/>
      <c r="I44" s="37"/>
    </row>
    <row r="45" spans="1:9" s="44" customFormat="1">
      <c r="A45" s="19"/>
      <c r="B45" s="159" t="s">
        <v>60</v>
      </c>
      <c r="C45" s="6"/>
      <c r="D45" s="6"/>
      <c r="E45" s="41"/>
      <c r="F45" s="38"/>
      <c r="G45" s="37"/>
      <c r="H45" s="37"/>
      <c r="I45" s="37"/>
    </row>
    <row r="46" spans="1:9" s="44" customFormat="1">
      <c r="A46" s="19"/>
      <c r="B46" s="164" t="s">
        <v>6</v>
      </c>
      <c r="C46" s="83">
        <v>129</v>
      </c>
      <c r="D46" s="83">
        <v>90</v>
      </c>
      <c r="E46" s="41">
        <f t="shared" si="1"/>
        <v>219</v>
      </c>
      <c r="F46" s="38"/>
      <c r="G46" s="37"/>
      <c r="H46" s="37"/>
      <c r="I46" s="37"/>
    </row>
    <row r="47" spans="1:9" s="44" customFormat="1">
      <c r="A47" s="19"/>
      <c r="B47" s="164" t="s">
        <v>7</v>
      </c>
      <c r="C47" s="83">
        <v>0</v>
      </c>
      <c r="D47" s="83">
        <v>0</v>
      </c>
      <c r="E47" s="41">
        <f t="shared" si="1"/>
        <v>0</v>
      </c>
      <c r="F47" s="38"/>
      <c r="G47" s="37"/>
      <c r="H47" s="37"/>
      <c r="I47" s="37"/>
    </row>
    <row r="48" spans="1:9" s="44" customFormat="1">
      <c r="A48" s="19"/>
      <c r="B48" s="164" t="s">
        <v>8</v>
      </c>
      <c r="C48" s="83">
        <v>0</v>
      </c>
      <c r="D48" s="83">
        <v>0</v>
      </c>
      <c r="E48" s="41">
        <f t="shared" si="1"/>
        <v>0</v>
      </c>
      <c r="F48" s="38"/>
      <c r="G48" s="37"/>
      <c r="H48" s="37"/>
      <c r="I48" s="37"/>
    </row>
    <row r="49" spans="1:9" s="44" customFormat="1" ht="14.4">
      <c r="A49" s="19"/>
      <c r="B49" s="164" t="s">
        <v>9</v>
      </c>
      <c r="C49" s="83">
        <v>0</v>
      </c>
      <c r="D49" s="83">
        <v>0</v>
      </c>
      <c r="E49" s="41">
        <f t="shared" si="1"/>
        <v>0</v>
      </c>
      <c r="F49" s="45"/>
      <c r="G49" s="59"/>
      <c r="H49" s="60"/>
      <c r="I49" s="61"/>
    </row>
    <row r="50" spans="1:9" s="44" customFormat="1">
      <c r="A50" s="19" t="s">
        <v>27</v>
      </c>
      <c r="B50" s="159" t="s">
        <v>28</v>
      </c>
      <c r="C50" s="30">
        <f>SUM(C46:C49)</f>
        <v>129</v>
      </c>
      <c r="D50" s="30">
        <f>SUM(D46:D49)</f>
        <v>90</v>
      </c>
      <c r="E50" s="41">
        <f t="shared" si="1"/>
        <v>219</v>
      </c>
      <c r="F50" s="45"/>
      <c r="G50" s="37"/>
      <c r="H50" s="37"/>
      <c r="I50" s="37"/>
    </row>
    <row r="51" spans="1:9" s="44" customFormat="1" ht="14.4">
      <c r="A51" s="19"/>
      <c r="B51" s="159"/>
      <c r="C51" s="6"/>
      <c r="D51" s="6"/>
      <c r="E51" s="41"/>
      <c r="F51" s="45"/>
      <c r="G51" s="61"/>
      <c r="H51" s="62"/>
      <c r="I51" s="63"/>
    </row>
    <row r="52" spans="1:9" s="44" customFormat="1" ht="15.6">
      <c r="A52" s="19"/>
      <c r="B52" s="159" t="s">
        <v>61</v>
      </c>
      <c r="C52" s="6"/>
      <c r="D52" s="6"/>
      <c r="E52" s="41"/>
      <c r="F52" s="38"/>
      <c r="G52" s="64"/>
      <c r="H52" s="63"/>
      <c r="I52" s="65"/>
    </row>
    <row r="53" spans="1:9" s="44" customFormat="1" ht="14.4">
      <c r="A53" s="19"/>
      <c r="B53" s="164" t="s">
        <v>6</v>
      </c>
      <c r="C53" s="84">
        <v>656</v>
      </c>
      <c r="D53" s="84">
        <v>56</v>
      </c>
      <c r="E53" s="41">
        <f t="shared" si="1"/>
        <v>712</v>
      </c>
      <c r="F53" s="38"/>
      <c r="G53" s="66"/>
      <c r="H53" s="67"/>
      <c r="I53" s="61"/>
    </row>
    <row r="54" spans="1:9" s="44" customFormat="1">
      <c r="A54" s="19"/>
      <c r="B54" s="164" t="s">
        <v>7</v>
      </c>
      <c r="C54" s="6">
        <v>0</v>
      </c>
      <c r="D54" s="6">
        <v>0</v>
      </c>
      <c r="E54" s="41">
        <f t="shared" si="1"/>
        <v>0</v>
      </c>
      <c r="F54" s="38"/>
      <c r="G54" s="37"/>
      <c r="H54" s="37"/>
      <c r="I54" s="37"/>
    </row>
    <row r="55" spans="1:9" s="44" customFormat="1" ht="14.4">
      <c r="A55" s="19"/>
      <c r="B55" s="164" t="s">
        <v>8</v>
      </c>
      <c r="C55" s="6">
        <v>0</v>
      </c>
      <c r="D55" s="6">
        <v>0</v>
      </c>
      <c r="E55" s="41">
        <f t="shared" si="1"/>
        <v>0</v>
      </c>
      <c r="F55" s="45"/>
      <c r="G55" s="61"/>
      <c r="H55" s="68"/>
      <c r="I55" s="67"/>
    </row>
    <row r="56" spans="1:9" s="44" customFormat="1">
      <c r="A56" s="19"/>
      <c r="B56" s="164" t="s">
        <v>9</v>
      </c>
      <c r="C56" s="85">
        <v>0</v>
      </c>
      <c r="D56" s="85">
        <v>0</v>
      </c>
      <c r="E56" s="41">
        <f t="shared" si="1"/>
        <v>0</v>
      </c>
      <c r="F56" s="38"/>
      <c r="G56" s="37"/>
      <c r="H56" s="37"/>
      <c r="I56" s="37"/>
    </row>
    <row r="57" spans="1:9" s="44" customFormat="1">
      <c r="A57" s="19" t="s">
        <v>29</v>
      </c>
      <c r="B57" s="159" t="s">
        <v>30</v>
      </c>
      <c r="C57" s="30">
        <f>SUM(C53:C56)</f>
        <v>656</v>
      </c>
      <c r="D57" s="30">
        <f>SUM(D53:D56)</f>
        <v>56</v>
      </c>
      <c r="E57" s="41">
        <f t="shared" si="1"/>
        <v>712</v>
      </c>
      <c r="F57" s="38"/>
      <c r="G57" s="37"/>
      <c r="H57" s="37"/>
      <c r="I57" s="37"/>
    </row>
    <row r="58" spans="1:9" s="44" customFormat="1">
      <c r="A58" s="19"/>
      <c r="B58" s="159"/>
      <c r="C58" s="6"/>
      <c r="D58" s="6"/>
      <c r="E58" s="41"/>
      <c r="F58" s="38"/>
      <c r="G58" s="37"/>
      <c r="H58" s="37"/>
      <c r="I58" s="37"/>
    </row>
    <row r="59" spans="1:9" s="44" customFormat="1">
      <c r="A59" s="90" t="s">
        <v>74</v>
      </c>
      <c r="B59" s="159" t="s">
        <v>31</v>
      </c>
      <c r="C59" s="86">
        <v>57</v>
      </c>
      <c r="D59" s="86">
        <v>9</v>
      </c>
      <c r="E59" s="41">
        <f t="shared" si="1"/>
        <v>66</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159" t="s">
        <v>32</v>
      </c>
      <c r="C61" s="6"/>
      <c r="D61" s="6"/>
      <c r="E61" s="41"/>
      <c r="F61" s="38"/>
      <c r="G61" s="37"/>
      <c r="H61" s="62"/>
      <c r="I61" s="61"/>
    </row>
    <row r="62" spans="1:9" s="44" customFormat="1" ht="14.4">
      <c r="A62" s="19" t="s">
        <v>33</v>
      </c>
      <c r="B62" s="156" t="s">
        <v>34</v>
      </c>
      <c r="C62" s="89">
        <v>374</v>
      </c>
      <c r="D62" s="89">
        <v>178</v>
      </c>
      <c r="E62" s="41">
        <f t="shared" si="1"/>
        <v>552</v>
      </c>
      <c r="F62" s="38"/>
      <c r="G62" s="37"/>
      <c r="H62" s="64"/>
      <c r="I62" s="64"/>
    </row>
    <row r="63" spans="1:9" s="44" customFormat="1">
      <c r="A63" s="19" t="s">
        <v>35</v>
      </c>
      <c r="B63" s="156" t="s">
        <v>36</v>
      </c>
      <c r="C63" s="89">
        <v>659</v>
      </c>
      <c r="D63" s="89">
        <v>618</v>
      </c>
      <c r="E63" s="41">
        <f t="shared" si="1"/>
        <v>1277</v>
      </c>
      <c r="F63" s="38"/>
      <c r="G63" s="37"/>
      <c r="H63" s="37"/>
      <c r="I63" s="37"/>
    </row>
    <row r="64" spans="1:9" s="44" customFormat="1" ht="14.4">
      <c r="A64" s="19" t="s">
        <v>37</v>
      </c>
      <c r="B64" s="156" t="s">
        <v>38</v>
      </c>
      <c r="C64" s="89">
        <v>329</v>
      </c>
      <c r="D64" s="89">
        <v>309</v>
      </c>
      <c r="E64" s="41">
        <f t="shared" si="1"/>
        <v>638</v>
      </c>
      <c r="F64" s="38"/>
      <c r="G64" s="62"/>
      <c r="H64" s="61"/>
    </row>
    <row r="65" spans="1:9" s="44" customFormat="1">
      <c r="A65" s="19" t="s">
        <v>39</v>
      </c>
      <c r="B65" s="156" t="s">
        <v>40</v>
      </c>
      <c r="C65" s="89">
        <v>110</v>
      </c>
      <c r="D65" s="89">
        <v>102</v>
      </c>
      <c r="E65" s="41">
        <f t="shared" si="1"/>
        <v>212</v>
      </c>
      <c r="F65" s="38"/>
      <c r="G65" s="37"/>
      <c r="H65" s="37"/>
    </row>
    <row r="66" spans="1:9" s="44" customFormat="1" ht="14.4">
      <c r="A66" s="19" t="s">
        <v>41</v>
      </c>
      <c r="B66" s="157" t="s">
        <v>55</v>
      </c>
      <c r="C66" s="30">
        <f>SUM(C62:C65)</f>
        <v>1472</v>
      </c>
      <c r="D66" s="30">
        <f>SUM(D62:D65)</f>
        <v>1207</v>
      </c>
      <c r="E66" s="41">
        <f t="shared" si="1"/>
        <v>2679</v>
      </c>
      <c r="F66" s="38"/>
      <c r="G66" s="62"/>
      <c r="H66" s="64"/>
    </row>
    <row r="67" spans="1:9" s="44" customFormat="1">
      <c r="A67" s="20" t="s">
        <v>42</v>
      </c>
      <c r="B67" s="158" t="s">
        <v>21</v>
      </c>
      <c r="C67" s="12">
        <v>24</v>
      </c>
      <c r="D67" s="12">
        <v>3</v>
      </c>
      <c r="E67" s="41">
        <f t="shared" si="1"/>
        <v>27</v>
      </c>
      <c r="F67" s="38"/>
      <c r="G67" s="37"/>
      <c r="H67" s="37"/>
    </row>
    <row r="68" spans="1:9" s="44" customFormat="1" ht="14.4">
      <c r="A68" s="19" t="s">
        <v>43</v>
      </c>
      <c r="B68" s="159" t="s">
        <v>44</v>
      </c>
      <c r="C68" s="30">
        <f>C66-C67</f>
        <v>1448</v>
      </c>
      <c r="D68" s="30">
        <f>D66-D67</f>
        <v>1204</v>
      </c>
      <c r="E68" s="41">
        <f t="shared" si="1"/>
        <v>2652</v>
      </c>
      <c r="F68" s="38"/>
      <c r="G68" s="63"/>
      <c r="H68" s="69"/>
    </row>
    <row r="69" spans="1:9" s="44" customFormat="1">
      <c r="A69" s="19"/>
      <c r="B69" s="159"/>
      <c r="C69" s="6"/>
      <c r="D69" s="6"/>
      <c r="E69" s="41"/>
      <c r="F69" s="38"/>
      <c r="G69" s="37"/>
      <c r="H69" s="37"/>
    </row>
    <row r="70" spans="1:9" s="44" customFormat="1" ht="14.4">
      <c r="A70" s="19" t="s">
        <v>45</v>
      </c>
      <c r="B70" s="159" t="s">
        <v>46</v>
      </c>
      <c r="C70" s="77">
        <f>C43+C50+C57+C59+C60+C68</f>
        <v>2858</v>
      </c>
      <c r="D70" s="77">
        <f>D43+D50+D57+D59+D60+D68</f>
        <v>1635</v>
      </c>
      <c r="E70" s="41">
        <f t="shared" si="1"/>
        <v>4493</v>
      </c>
      <c r="F70" s="38"/>
      <c r="G70" s="70"/>
      <c r="H70" s="64"/>
    </row>
    <row r="71" spans="1:9" s="44" customFormat="1">
      <c r="A71" s="19"/>
      <c r="B71" s="168"/>
      <c r="C71" s="6"/>
      <c r="D71" s="6"/>
      <c r="E71" s="41"/>
      <c r="F71" s="38"/>
      <c r="G71" s="37"/>
      <c r="H71" s="37"/>
    </row>
    <row r="72" spans="1:9" s="44" customFormat="1" ht="14.4">
      <c r="A72" s="19" t="s">
        <v>47</v>
      </c>
      <c r="B72" s="159" t="s">
        <v>48</v>
      </c>
      <c r="C72" s="30">
        <v>18</v>
      </c>
      <c r="D72" s="30">
        <v>5</v>
      </c>
      <c r="E72" s="41">
        <f t="shared" si="1"/>
        <v>23</v>
      </c>
      <c r="F72" s="45"/>
      <c r="G72" s="71"/>
      <c r="H72" s="72"/>
    </row>
    <row r="73" spans="1:9" s="44" customFormat="1">
      <c r="A73" s="19"/>
      <c r="B73" s="168"/>
      <c r="C73" s="6"/>
      <c r="D73" s="6"/>
      <c r="E73" s="41"/>
      <c r="F73" s="38"/>
      <c r="G73" s="37"/>
      <c r="H73" s="37"/>
      <c r="I73" s="37"/>
    </row>
    <row r="74" spans="1:9" s="44" customFormat="1">
      <c r="A74" s="19" t="s">
        <v>49</v>
      </c>
      <c r="B74" s="159" t="s">
        <v>50</v>
      </c>
      <c r="C74" s="10">
        <f>C70+C72</f>
        <v>2876</v>
      </c>
      <c r="D74" s="10">
        <f>D70+D72</f>
        <v>1640</v>
      </c>
      <c r="E74" s="41">
        <f>D74+C74</f>
        <v>4516</v>
      </c>
      <c r="F74" s="38"/>
      <c r="G74" s="37"/>
      <c r="H74" s="37"/>
      <c r="I74" s="37"/>
    </row>
    <row r="75" spans="1:9" s="44" customFormat="1">
      <c r="A75" s="19"/>
      <c r="B75" s="168"/>
      <c r="C75" s="6"/>
      <c r="D75" s="6"/>
      <c r="E75" s="41"/>
      <c r="F75" s="38"/>
      <c r="G75" s="37"/>
      <c r="H75" s="37"/>
      <c r="I75" s="37"/>
    </row>
    <row r="76" spans="1:9" s="44" customFormat="1" ht="13.8" thickBot="1">
      <c r="A76" s="21" t="s">
        <v>51</v>
      </c>
      <c r="B76" s="169" t="s">
        <v>64</v>
      </c>
      <c r="C76" s="91">
        <v>100</v>
      </c>
      <c r="D76" s="91">
        <v>27</v>
      </c>
      <c r="E76" s="41">
        <f>D76+C76</f>
        <v>127</v>
      </c>
      <c r="F76" s="38"/>
      <c r="G76" s="37"/>
      <c r="H76" s="37"/>
      <c r="I76" s="37"/>
    </row>
    <row r="77" spans="1:9" s="44" customFormat="1" ht="30.75" customHeight="1">
      <c r="A77" s="175" t="s">
        <v>56</v>
      </c>
      <c r="B77" s="176"/>
      <c r="C77" s="92">
        <f>C6+C33-C67-C74</f>
        <v>100</v>
      </c>
      <c r="D77" s="92">
        <f>D6+D33-D67-D74</f>
        <v>27</v>
      </c>
      <c r="E77" s="93">
        <f>(E6+E33)-(E67+E74)</f>
        <v>127</v>
      </c>
      <c r="F77" s="38"/>
      <c r="G77" s="37"/>
      <c r="H77" s="37"/>
      <c r="I77" s="37"/>
    </row>
    <row r="78" spans="1:9" s="44" customFormat="1" ht="16.2" customHeight="1">
      <c r="A78" s="74"/>
      <c r="B78" s="170" t="s">
        <v>67</v>
      </c>
      <c r="C78" s="94">
        <f>1-C68/C35</f>
        <v>0.50017259233690026</v>
      </c>
      <c r="D78" s="94">
        <f t="shared" ref="D78:E78" si="2">1-D68/D35</f>
        <v>0.25724861196792104</v>
      </c>
      <c r="E78" s="94">
        <f t="shared" si="2"/>
        <v>0.41301460823373171</v>
      </c>
      <c r="F78" s="31"/>
      <c r="G78" s="37"/>
      <c r="H78" s="37"/>
      <c r="I78" s="37"/>
    </row>
    <row r="79" spans="1:9" s="44" customFormat="1" ht="16.2" customHeight="1">
      <c r="A79" s="74"/>
      <c r="B79" s="170" t="s">
        <v>68</v>
      </c>
      <c r="C79" s="94">
        <f>1-C66/C33</f>
        <v>0.49606299212598426</v>
      </c>
      <c r="D79" s="94">
        <f t="shared" ref="D79:E79" si="3">1-D66/D33</f>
        <v>0.25677339901477836</v>
      </c>
      <c r="E79" s="94">
        <f t="shared" si="3"/>
        <v>0.41056105610561056</v>
      </c>
      <c r="F79" s="38"/>
      <c r="G79" s="37"/>
      <c r="H79" s="37"/>
      <c r="I79" s="37"/>
    </row>
    <row r="80" spans="1:9" ht="16.2" customHeight="1">
      <c r="A80" s="74"/>
      <c r="B80" s="170" t="s">
        <v>70</v>
      </c>
      <c r="C80" s="94">
        <f>C59/C35</f>
        <v>1.9675526406627546E-2</v>
      </c>
      <c r="D80" s="94">
        <f t="shared" ref="D80:E80" si="4">D59/D35</f>
        <v>5.5521283158544111E-3</v>
      </c>
      <c r="E80" s="94">
        <f t="shared" si="4"/>
        <v>1.4608233731739707E-2</v>
      </c>
    </row>
    <row r="81" spans="1:11" ht="16.2" customHeight="1">
      <c r="A81" s="74"/>
      <c r="B81" s="170" t="s">
        <v>69</v>
      </c>
      <c r="C81" s="94">
        <f>D66/E66</f>
        <v>0.45054124673385593</v>
      </c>
      <c r="D81" s="94"/>
      <c r="E81" s="94"/>
    </row>
    <row r="82" spans="1:11" ht="16.2" customHeight="1">
      <c r="A82" s="74"/>
      <c r="B82" s="170"/>
      <c r="C82" s="31"/>
      <c r="D82" s="31"/>
      <c r="E82" s="31"/>
    </row>
    <row r="83" spans="1:11" ht="64.2" customHeight="1">
      <c r="A83" s="177" t="s">
        <v>57</v>
      </c>
      <c r="B83" s="178"/>
      <c r="C83" s="178"/>
      <c r="D83" s="178"/>
      <c r="E83" s="178"/>
    </row>
    <row r="84" spans="1:11">
      <c r="A84" s="2"/>
    </row>
    <row r="85" spans="1:11" s="34" customFormat="1" ht="19.5" customHeight="1">
      <c r="A85" s="32" t="s">
        <v>62</v>
      </c>
      <c r="B85" s="171"/>
      <c r="F85" s="38"/>
      <c r="G85" s="37"/>
      <c r="H85" s="37"/>
      <c r="I85" s="37"/>
      <c r="J85" s="73"/>
      <c r="K85" s="73"/>
    </row>
    <row r="86" spans="1:11" s="34" customFormat="1" ht="19.5" customHeight="1">
      <c r="A86" s="32"/>
      <c r="B86" s="171"/>
      <c r="F86" s="38"/>
      <c r="G86" s="37"/>
      <c r="H86" s="37"/>
      <c r="I86" s="37"/>
      <c r="J86" s="73"/>
      <c r="K86" s="73"/>
    </row>
    <row r="87" spans="1:11" s="34" customFormat="1" ht="19.5" customHeight="1">
      <c r="A87" s="32"/>
      <c r="B87" s="171"/>
      <c r="F87" s="38"/>
      <c r="G87" s="37"/>
      <c r="H87" s="37"/>
      <c r="I87" s="37"/>
      <c r="J87" s="73"/>
      <c r="K87" s="73"/>
    </row>
    <row r="88" spans="1:11" s="34" customFormat="1" ht="19.5" customHeight="1">
      <c r="A88" s="32"/>
      <c r="B88" s="171"/>
      <c r="F88" s="38"/>
      <c r="G88" s="37"/>
      <c r="H88" s="37"/>
      <c r="I88" s="37"/>
      <c r="J88" s="73"/>
      <c r="K88" s="73"/>
    </row>
    <row r="89" spans="1:11" s="34" customFormat="1" ht="19.5" customHeight="1">
      <c r="A89" s="32"/>
      <c r="B89" s="171"/>
      <c r="F89" s="38"/>
      <c r="G89" s="37"/>
      <c r="H89" s="37"/>
      <c r="I89" s="37"/>
      <c r="J89" s="73"/>
      <c r="K89" s="73"/>
    </row>
    <row r="90" spans="1:11" s="34" customFormat="1" ht="19.5" customHeight="1">
      <c r="A90" s="32"/>
      <c r="B90" s="171"/>
      <c r="F90" s="38"/>
      <c r="G90" s="37"/>
      <c r="H90" s="37"/>
      <c r="I90" s="37"/>
      <c r="J90" s="73"/>
      <c r="K90" s="73"/>
    </row>
    <row r="91" spans="1:11" s="34" customFormat="1" ht="19.5" customHeight="1">
      <c r="A91" s="32"/>
      <c r="B91" s="171"/>
      <c r="F91" s="38"/>
      <c r="G91" s="37"/>
      <c r="H91" s="37"/>
      <c r="I91" s="37"/>
      <c r="J91" s="73"/>
      <c r="K91" s="73"/>
    </row>
    <row r="92" spans="1:11" s="34" customFormat="1" ht="19.5" customHeight="1">
      <c r="A92" s="32"/>
      <c r="B92" s="36" t="s">
        <v>65</v>
      </c>
      <c r="C92" s="34">
        <f>(C74-C68)/C74</f>
        <v>0.49652294853963841</v>
      </c>
      <c r="D92" s="36" t="s">
        <v>66</v>
      </c>
      <c r="E92" s="34">
        <f>(D74-D68)/D74</f>
        <v>0.26585365853658538</v>
      </c>
      <c r="F92" s="38"/>
      <c r="G92" s="37"/>
      <c r="H92" s="37"/>
      <c r="I92" s="37"/>
      <c r="J92" s="73"/>
      <c r="K92" s="73"/>
    </row>
    <row r="93" spans="1:11" ht="68.25" customHeight="1">
      <c r="A93" s="179" t="s">
        <v>52</v>
      </c>
      <c r="B93" s="179"/>
      <c r="C93" s="179"/>
      <c r="D93" s="179"/>
      <c r="E93" s="17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1" workbookViewId="0">
      <selection activeCell="C76" sqref="C76:D76"/>
    </sheetView>
  </sheetViews>
  <sheetFormatPr defaultRowHeight="13.2"/>
  <cols>
    <col min="1" max="1" width="3.33203125" customWidth="1"/>
    <col min="2" max="2" width="28.6640625" style="161"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93</v>
      </c>
      <c r="C1"/>
      <c r="D1"/>
      <c r="E1"/>
      <c r="F1" s="38"/>
      <c r="G1" s="42"/>
      <c r="H1" s="43"/>
      <c r="I1" s="43"/>
    </row>
    <row r="2" spans="1:9" s="44" customFormat="1" ht="15.6">
      <c r="A2"/>
      <c r="B2" s="76" t="s">
        <v>96</v>
      </c>
      <c r="C2" s="147"/>
      <c r="D2" s="147"/>
      <c r="E2" s="147"/>
      <c r="F2" s="45"/>
      <c r="G2" s="46"/>
      <c r="H2" s="47"/>
      <c r="I2" s="47"/>
    </row>
    <row r="3" spans="1:9" s="44" customFormat="1" ht="13.8" thickBot="1">
      <c r="A3" s="1"/>
      <c r="B3" s="161"/>
      <c r="C3"/>
      <c r="D3"/>
      <c r="E3"/>
      <c r="F3" s="38"/>
      <c r="G3" s="37"/>
      <c r="H3" s="37"/>
      <c r="I3" s="37"/>
    </row>
    <row r="4" spans="1:9" s="44" customFormat="1">
      <c r="A4" s="15"/>
      <c r="B4" s="162"/>
      <c r="C4" s="17" t="s">
        <v>0</v>
      </c>
      <c r="D4" s="17" t="s">
        <v>1</v>
      </c>
      <c r="E4" s="39" t="s">
        <v>2</v>
      </c>
      <c r="F4" s="38"/>
      <c r="G4" s="37"/>
      <c r="H4" s="37"/>
      <c r="I4" s="37"/>
    </row>
    <row r="5" spans="1:9" s="44" customFormat="1">
      <c r="A5" s="18"/>
      <c r="B5" s="159"/>
      <c r="C5" s="30"/>
      <c r="D5" s="30"/>
      <c r="E5" s="40"/>
      <c r="F5" s="48"/>
      <c r="G5" s="37"/>
      <c r="H5" s="37"/>
      <c r="I5" s="37"/>
    </row>
    <row r="6" spans="1:9" s="44" customFormat="1" ht="15.6">
      <c r="A6" s="19" t="s">
        <v>3</v>
      </c>
      <c r="B6" s="159" t="s">
        <v>63</v>
      </c>
      <c r="C6" s="79">
        <v>100</v>
      </c>
      <c r="D6" s="79">
        <v>27</v>
      </c>
      <c r="E6" s="41">
        <f>D6+C6</f>
        <v>127</v>
      </c>
      <c r="F6" s="45"/>
      <c r="G6" s="49"/>
      <c r="H6" s="47"/>
      <c r="I6" s="47"/>
    </row>
    <row r="7" spans="1:9" s="44" customFormat="1" ht="15.6">
      <c r="A7" s="19"/>
      <c r="B7" s="159"/>
      <c r="C7" s="78"/>
      <c r="D7" s="78"/>
      <c r="E7" s="41"/>
      <c r="F7" s="45"/>
      <c r="G7" s="49"/>
      <c r="H7" s="49"/>
      <c r="I7" s="47"/>
    </row>
    <row r="8" spans="1:9" s="44" customFormat="1" ht="15.6">
      <c r="A8" s="19"/>
      <c r="B8" s="159" t="s">
        <v>4</v>
      </c>
      <c r="C8" s="78"/>
      <c r="D8" s="78"/>
      <c r="E8" s="41"/>
      <c r="F8" s="45"/>
      <c r="G8" s="49"/>
      <c r="H8" s="47"/>
      <c r="I8" s="49"/>
    </row>
    <row r="9" spans="1:9" s="44" customFormat="1" ht="15.6">
      <c r="A9" s="19"/>
      <c r="B9" s="163" t="s">
        <v>5</v>
      </c>
      <c r="C9"/>
      <c r="D9"/>
      <c r="E9" s="41"/>
      <c r="F9" s="38"/>
      <c r="G9" s="49"/>
      <c r="H9" s="50"/>
      <c r="I9" s="47"/>
    </row>
    <row r="10" spans="1:9" s="44" customFormat="1" ht="15.6">
      <c r="A10" s="19"/>
      <c r="B10" s="164" t="s">
        <v>6</v>
      </c>
      <c r="C10" s="80">
        <v>2154</v>
      </c>
      <c r="D10" s="80">
        <v>836</v>
      </c>
      <c r="E10" s="41">
        <f>D10+C10</f>
        <v>2990</v>
      </c>
      <c r="F10" s="45"/>
      <c r="G10" s="50"/>
      <c r="H10" s="49"/>
      <c r="I10" s="47"/>
    </row>
    <row r="11" spans="1:9" s="44" customFormat="1" ht="13.8">
      <c r="A11" s="19"/>
      <c r="B11" s="164" t="s">
        <v>7</v>
      </c>
      <c r="C11" s="80">
        <v>467</v>
      </c>
      <c r="D11" s="80">
        <v>331</v>
      </c>
      <c r="E11" s="41">
        <f t="shared" ref="E11:E14" si="0">D11+C11</f>
        <v>798</v>
      </c>
      <c r="F11" s="51"/>
      <c r="G11" s="37"/>
      <c r="H11" s="37"/>
      <c r="I11" s="37"/>
    </row>
    <row r="12" spans="1:9" s="44" customFormat="1">
      <c r="A12" s="19"/>
      <c r="B12" s="164" t="s">
        <v>8</v>
      </c>
      <c r="C12" s="80">
        <v>74</v>
      </c>
      <c r="D12" s="80">
        <v>98</v>
      </c>
      <c r="E12" s="41">
        <f t="shared" si="0"/>
        <v>172</v>
      </c>
      <c r="F12" s="45"/>
      <c r="G12" s="37"/>
      <c r="H12" s="37"/>
      <c r="I12" s="37"/>
    </row>
    <row r="13" spans="1:9" s="44" customFormat="1">
      <c r="A13" s="19"/>
      <c r="B13" s="164" t="s">
        <v>9</v>
      </c>
      <c r="C13" s="80">
        <v>567</v>
      </c>
      <c r="D13" s="80">
        <v>958</v>
      </c>
      <c r="E13" s="41">
        <f t="shared" si="0"/>
        <v>1525</v>
      </c>
      <c r="F13" s="45"/>
      <c r="G13" s="37"/>
      <c r="H13" s="37"/>
      <c r="I13" s="37"/>
    </row>
    <row r="14" spans="1:9" s="44" customFormat="1">
      <c r="A14" s="19" t="s">
        <v>10</v>
      </c>
      <c r="B14" s="165" t="s">
        <v>11</v>
      </c>
      <c r="C14" s="77">
        <f>SUM(C10:C13)</f>
        <v>3262</v>
      </c>
      <c r="D14" s="77">
        <f>SUM(D10:D13)</f>
        <v>2223</v>
      </c>
      <c r="E14" s="41">
        <f t="shared" si="0"/>
        <v>5485</v>
      </c>
      <c r="F14" s="45"/>
      <c r="G14" s="37"/>
      <c r="H14" s="37"/>
      <c r="I14" s="37"/>
    </row>
    <row r="15" spans="1:9" s="44" customFormat="1">
      <c r="A15" s="19"/>
      <c r="B15" s="163" t="s">
        <v>58</v>
      </c>
      <c r="C15" s="6"/>
      <c r="D15" s="6"/>
      <c r="E15" s="41"/>
      <c r="F15" s="38"/>
      <c r="G15" s="37"/>
      <c r="H15" s="37"/>
      <c r="I15" s="37"/>
    </row>
    <row r="16" spans="1:9" s="44" customFormat="1">
      <c r="A16" s="19"/>
      <c r="B16" s="164" t="s">
        <v>6</v>
      </c>
      <c r="C16" s="6">
        <v>10</v>
      </c>
      <c r="D16" s="6">
        <v>1</v>
      </c>
      <c r="E16" s="41">
        <f t="shared" ref="E16:E72" si="1">D16+C16</f>
        <v>11</v>
      </c>
      <c r="F16" s="52"/>
      <c r="G16" s="37"/>
      <c r="H16" s="37"/>
      <c r="I16" s="37"/>
    </row>
    <row r="17" spans="1:9" s="44" customFormat="1" ht="13.8">
      <c r="A17" s="19"/>
      <c r="B17" s="164" t="s">
        <v>7</v>
      </c>
      <c r="C17" s="6">
        <v>9</v>
      </c>
      <c r="D17" s="6">
        <v>16</v>
      </c>
      <c r="E17" s="41">
        <f t="shared" si="1"/>
        <v>25</v>
      </c>
      <c r="F17" s="51"/>
      <c r="G17" s="37"/>
      <c r="H17" s="37"/>
      <c r="I17" s="37"/>
    </row>
    <row r="18" spans="1:9" s="44" customFormat="1" ht="15.6">
      <c r="A18" s="19"/>
      <c r="B18" s="164" t="s">
        <v>8</v>
      </c>
      <c r="C18" s="6">
        <v>2</v>
      </c>
      <c r="D18" s="6">
        <v>0</v>
      </c>
      <c r="E18" s="41">
        <f t="shared" si="1"/>
        <v>2</v>
      </c>
      <c r="F18" s="45"/>
      <c r="G18" s="53"/>
      <c r="H18" s="54"/>
      <c r="I18" s="53"/>
    </row>
    <row r="19" spans="1:9" s="44" customFormat="1">
      <c r="A19" s="19"/>
      <c r="B19" s="164" t="s">
        <v>9</v>
      </c>
      <c r="C19" s="6"/>
      <c r="D19" s="6">
        <v>11</v>
      </c>
      <c r="E19" s="41">
        <f t="shared" si="1"/>
        <v>11</v>
      </c>
      <c r="F19" s="45"/>
      <c r="G19" s="37"/>
      <c r="H19" s="37"/>
      <c r="I19" s="37"/>
    </row>
    <row r="20" spans="1:9" s="44" customFormat="1">
      <c r="A20" s="19" t="s">
        <v>12</v>
      </c>
      <c r="B20" s="165" t="s">
        <v>13</v>
      </c>
      <c r="C20" s="10">
        <f>SUM(C16:C19)</f>
        <v>21</v>
      </c>
      <c r="D20" s="10">
        <f>SUM(D16:D19)</f>
        <v>28</v>
      </c>
      <c r="E20" s="41">
        <f t="shared" si="1"/>
        <v>49</v>
      </c>
      <c r="F20" s="45"/>
      <c r="G20" s="37"/>
      <c r="H20" s="37"/>
      <c r="I20" s="37"/>
    </row>
    <row r="21" spans="1:9" s="44" customFormat="1">
      <c r="A21" s="19"/>
      <c r="B21" s="163" t="s">
        <v>59</v>
      </c>
      <c r="C21" s="6"/>
      <c r="D21" s="6"/>
      <c r="E21" s="41"/>
      <c r="F21" s="38"/>
      <c r="G21" s="37"/>
      <c r="H21" s="37"/>
      <c r="I21" s="37"/>
    </row>
    <row r="22" spans="1:9" s="44" customFormat="1" ht="15.6">
      <c r="A22" s="19"/>
      <c r="B22" s="164" t="s">
        <v>6</v>
      </c>
      <c r="C22" s="81"/>
      <c r="D22" s="81"/>
      <c r="E22" s="41">
        <f t="shared" si="1"/>
        <v>0</v>
      </c>
      <c r="F22" s="52"/>
      <c r="G22" s="55"/>
      <c r="H22" s="56"/>
      <c r="I22" s="53"/>
    </row>
    <row r="23" spans="1:9" s="44" customFormat="1" ht="13.8">
      <c r="A23" s="19"/>
      <c r="B23" s="164" t="s">
        <v>7</v>
      </c>
      <c r="C23" s="81"/>
      <c r="D23" s="81"/>
      <c r="E23" s="41">
        <f t="shared" si="1"/>
        <v>0</v>
      </c>
      <c r="F23" s="51"/>
      <c r="G23" s="37"/>
      <c r="H23" s="37"/>
      <c r="I23" s="37"/>
    </row>
    <row r="24" spans="1:9" s="44" customFormat="1">
      <c r="A24" s="19"/>
      <c r="B24" s="164" t="s">
        <v>8</v>
      </c>
      <c r="C24" s="81"/>
      <c r="D24" s="81"/>
      <c r="E24" s="41">
        <f t="shared" si="1"/>
        <v>0</v>
      </c>
      <c r="F24" s="45"/>
      <c r="G24" s="37"/>
      <c r="H24" s="37"/>
      <c r="I24" s="37"/>
    </row>
    <row r="25" spans="1:9" s="44" customFormat="1">
      <c r="A25" s="19"/>
      <c r="B25" s="164" t="s">
        <v>9</v>
      </c>
      <c r="C25" s="81"/>
      <c r="D25" s="81"/>
      <c r="E25" s="41">
        <f t="shared" si="1"/>
        <v>0</v>
      </c>
      <c r="F25" s="45"/>
      <c r="G25" s="37"/>
      <c r="H25" s="37"/>
      <c r="I25" s="37"/>
    </row>
    <row r="26" spans="1:9" s="44" customFormat="1">
      <c r="A26" s="19" t="s">
        <v>14</v>
      </c>
      <c r="B26" s="165" t="s">
        <v>15</v>
      </c>
      <c r="C26" s="10">
        <f>SUM(C22:C25)</f>
        <v>0</v>
      </c>
      <c r="D26" s="10">
        <f>SUM(D22:D25)</f>
        <v>0</v>
      </c>
      <c r="E26" s="41">
        <f t="shared" si="1"/>
        <v>0</v>
      </c>
      <c r="F26" s="45"/>
      <c r="G26" s="37"/>
      <c r="H26" s="37"/>
      <c r="I26" s="37"/>
    </row>
    <row r="27" spans="1:9" s="44" customFormat="1">
      <c r="A27" s="19"/>
      <c r="B27" s="163" t="s">
        <v>16</v>
      </c>
      <c r="C27" s="6"/>
      <c r="D27" s="6"/>
      <c r="E27" s="41"/>
      <c r="F27" s="38"/>
      <c r="G27" s="37"/>
      <c r="H27" s="37"/>
      <c r="I27" s="37"/>
    </row>
    <row r="28" spans="1:9" s="44" customFormat="1">
      <c r="A28" s="19"/>
      <c r="B28" s="164" t="s">
        <v>6</v>
      </c>
      <c r="C28" s="6"/>
      <c r="D28" s="6"/>
      <c r="E28" s="41">
        <f t="shared" si="1"/>
        <v>0</v>
      </c>
      <c r="F28" s="45"/>
      <c r="G28" s="37"/>
      <c r="H28" s="37"/>
      <c r="I28" s="37"/>
    </row>
    <row r="29" spans="1:9" s="44" customFormat="1" ht="15.6">
      <c r="A29" s="19"/>
      <c r="B29" s="164" t="s">
        <v>7</v>
      </c>
      <c r="C29" s="6"/>
      <c r="D29" s="6"/>
      <c r="E29" s="41">
        <f t="shared" si="1"/>
        <v>0</v>
      </c>
      <c r="F29" s="38"/>
      <c r="G29" s="47"/>
      <c r="H29" s="49"/>
      <c r="I29" s="47"/>
    </row>
    <row r="30" spans="1:9" s="44" customFormat="1">
      <c r="A30" s="19"/>
      <c r="B30" s="164" t="s">
        <v>8</v>
      </c>
      <c r="C30" s="6"/>
      <c r="D30" s="6"/>
      <c r="E30" s="41">
        <f t="shared" si="1"/>
        <v>0</v>
      </c>
      <c r="F30" s="38"/>
      <c r="G30" s="37"/>
      <c r="H30" s="37"/>
      <c r="I30" s="37"/>
    </row>
    <row r="31" spans="1:9" s="44" customFormat="1" ht="15.6">
      <c r="A31" s="19"/>
      <c r="B31" s="164" t="s">
        <v>9</v>
      </c>
      <c r="C31" s="6">
        <v>6</v>
      </c>
      <c r="D31" s="6">
        <v>5</v>
      </c>
      <c r="E31" s="41">
        <f t="shared" si="1"/>
        <v>11</v>
      </c>
      <c r="F31" s="45"/>
      <c r="G31" s="47"/>
      <c r="H31" s="49"/>
      <c r="I31" s="47"/>
    </row>
    <row r="32" spans="1:9" s="44" customFormat="1">
      <c r="A32" s="19" t="s">
        <v>17</v>
      </c>
      <c r="B32" s="165" t="s">
        <v>18</v>
      </c>
      <c r="C32" s="10">
        <f>SUM(C28:C31)</f>
        <v>6</v>
      </c>
      <c r="D32" s="10">
        <f>SUM(D28:D31)</f>
        <v>5</v>
      </c>
      <c r="E32" s="41">
        <f t="shared" si="1"/>
        <v>11</v>
      </c>
      <c r="F32" s="38"/>
      <c r="G32" s="37"/>
      <c r="H32" s="37"/>
      <c r="I32" s="37"/>
    </row>
    <row r="33" spans="1:9" s="44" customFormat="1">
      <c r="A33" s="19" t="s">
        <v>19</v>
      </c>
      <c r="B33" s="157" t="s">
        <v>54</v>
      </c>
      <c r="C33" s="30">
        <f>C14+C20+C26+C32</f>
        <v>3289</v>
      </c>
      <c r="D33" s="30">
        <f>D14+D20+D26+D32</f>
        <v>2256</v>
      </c>
      <c r="E33" s="41">
        <f t="shared" si="1"/>
        <v>5545</v>
      </c>
      <c r="F33" s="45"/>
      <c r="G33" s="37"/>
      <c r="H33" s="37"/>
      <c r="I33" s="37"/>
    </row>
    <row r="34" spans="1:9" s="44" customFormat="1" ht="15.6">
      <c r="A34" s="20" t="s">
        <v>20</v>
      </c>
      <c r="B34" s="158" t="s">
        <v>21</v>
      </c>
      <c r="C34" s="12">
        <v>6</v>
      </c>
      <c r="D34" s="12">
        <v>5</v>
      </c>
      <c r="E34" s="41">
        <f t="shared" si="1"/>
        <v>11</v>
      </c>
      <c r="F34" s="45"/>
      <c r="G34" s="49"/>
      <c r="H34" s="57"/>
      <c r="I34" s="49"/>
    </row>
    <row r="35" spans="1:9" s="44" customFormat="1" ht="15.6">
      <c r="A35" s="19" t="s">
        <v>22</v>
      </c>
      <c r="B35" s="159" t="s">
        <v>23</v>
      </c>
      <c r="C35" s="30">
        <f>C33-C34</f>
        <v>3283</v>
      </c>
      <c r="D35" s="30">
        <f>D33-D34</f>
        <v>2251</v>
      </c>
      <c r="E35" s="41">
        <f t="shared" si="1"/>
        <v>5534</v>
      </c>
      <c r="F35" s="45"/>
      <c r="G35" s="55"/>
      <c r="H35" s="58"/>
      <c r="I35" s="55"/>
    </row>
    <row r="36" spans="1:9" s="44" customFormat="1" ht="16.2" thickBot="1">
      <c r="A36" s="26"/>
      <c r="B36" s="166"/>
      <c r="C36" s="28"/>
      <c r="D36" s="28"/>
      <c r="E36" s="41"/>
      <c r="F36" s="45"/>
      <c r="G36" s="53"/>
      <c r="H36" s="47"/>
      <c r="I36" s="49"/>
    </row>
    <row r="37" spans="1:9" s="44" customFormat="1" ht="13.8" thickTop="1">
      <c r="A37" s="23"/>
      <c r="B37" s="167"/>
      <c r="C37" s="25"/>
      <c r="D37" s="25"/>
      <c r="E37" s="41"/>
      <c r="F37" s="38"/>
      <c r="G37" s="37"/>
      <c r="H37" s="37"/>
      <c r="I37" s="37"/>
    </row>
    <row r="38" spans="1:9" s="44" customFormat="1" ht="15.6">
      <c r="A38" s="19"/>
      <c r="B38" s="159" t="s">
        <v>24</v>
      </c>
      <c r="C38" s="6"/>
      <c r="D38" s="6"/>
      <c r="E38" s="41"/>
      <c r="F38" s="45"/>
      <c r="G38" s="47"/>
      <c r="H38" s="49"/>
      <c r="I38" s="49"/>
    </row>
    <row r="39" spans="1:9" s="44" customFormat="1">
      <c r="A39" s="19"/>
      <c r="B39" s="164" t="s">
        <v>6</v>
      </c>
      <c r="C39" s="82">
        <v>450</v>
      </c>
      <c r="D39" s="82">
        <v>153</v>
      </c>
      <c r="E39" s="41">
        <f t="shared" si="1"/>
        <v>603</v>
      </c>
      <c r="F39" s="38"/>
      <c r="G39" s="37"/>
      <c r="H39" s="37"/>
      <c r="I39" s="37"/>
    </row>
    <row r="40" spans="1:9" s="44" customFormat="1">
      <c r="A40" s="19"/>
      <c r="B40" s="164" t="s">
        <v>7</v>
      </c>
      <c r="C40" s="82">
        <v>15</v>
      </c>
      <c r="D40" s="82">
        <v>8</v>
      </c>
      <c r="E40" s="41">
        <f t="shared" si="1"/>
        <v>23</v>
      </c>
      <c r="F40" s="38"/>
      <c r="G40" s="37"/>
      <c r="H40" s="37"/>
      <c r="I40" s="37"/>
    </row>
    <row r="41" spans="1:9" s="44" customFormat="1">
      <c r="A41" s="19"/>
      <c r="B41" s="164" t="s">
        <v>8</v>
      </c>
      <c r="C41" s="82">
        <v>2</v>
      </c>
      <c r="D41" s="82">
        <v>2</v>
      </c>
      <c r="E41" s="41">
        <f t="shared" si="1"/>
        <v>4</v>
      </c>
      <c r="F41" s="45"/>
      <c r="G41" s="37"/>
      <c r="H41" s="37"/>
      <c r="I41" s="37"/>
    </row>
    <row r="42" spans="1:9" s="44" customFormat="1">
      <c r="A42" s="19"/>
      <c r="B42" s="164" t="s">
        <v>9</v>
      </c>
      <c r="C42" s="82">
        <v>1</v>
      </c>
      <c r="D42" s="82">
        <v>4</v>
      </c>
      <c r="E42" s="41">
        <f t="shared" si="1"/>
        <v>5</v>
      </c>
      <c r="F42" s="45"/>
      <c r="G42" s="37"/>
      <c r="H42" s="37"/>
      <c r="I42" s="37"/>
    </row>
    <row r="43" spans="1:9" s="44" customFormat="1">
      <c r="A43" s="19" t="s">
        <v>25</v>
      </c>
      <c r="B43" s="165" t="s">
        <v>26</v>
      </c>
      <c r="C43" s="30">
        <f>SUM(C39:C42)</f>
        <v>468</v>
      </c>
      <c r="D43" s="173">
        <f>SUM(D39:D42)</f>
        <v>167</v>
      </c>
      <c r="E43" s="41">
        <f t="shared" si="1"/>
        <v>635</v>
      </c>
      <c r="F43" s="45"/>
      <c r="G43" s="37"/>
      <c r="H43" s="37"/>
      <c r="I43" s="37"/>
    </row>
    <row r="44" spans="1:9" s="44" customFormat="1">
      <c r="A44" s="19"/>
      <c r="B44" s="159"/>
      <c r="C44" s="6"/>
      <c r="D44" s="6"/>
      <c r="E44" s="41"/>
      <c r="F44" s="38"/>
      <c r="G44" s="37"/>
      <c r="H44" s="37"/>
      <c r="I44" s="37"/>
    </row>
    <row r="45" spans="1:9" s="44" customFormat="1">
      <c r="A45" s="19"/>
      <c r="B45" s="159" t="s">
        <v>60</v>
      </c>
      <c r="C45" s="6"/>
      <c r="D45" s="6"/>
      <c r="E45" s="41"/>
      <c r="F45" s="38"/>
      <c r="G45" s="37"/>
      <c r="H45" s="37"/>
      <c r="I45" s="37"/>
    </row>
    <row r="46" spans="1:9" s="44" customFormat="1">
      <c r="A46" s="19"/>
      <c r="B46" s="164" t="s">
        <v>6</v>
      </c>
      <c r="C46" s="83">
        <v>178</v>
      </c>
      <c r="D46" s="83">
        <v>119</v>
      </c>
      <c r="E46" s="41">
        <f t="shared" si="1"/>
        <v>297</v>
      </c>
      <c r="F46" s="38"/>
      <c r="G46" s="37"/>
      <c r="H46" s="37"/>
      <c r="I46" s="37"/>
    </row>
    <row r="47" spans="1:9" s="44" customFormat="1">
      <c r="A47" s="19"/>
      <c r="B47" s="164" t="s">
        <v>7</v>
      </c>
      <c r="C47" s="83">
        <v>24</v>
      </c>
      <c r="D47" s="83">
        <v>4</v>
      </c>
      <c r="E47" s="41">
        <f t="shared" si="1"/>
        <v>28</v>
      </c>
      <c r="F47" s="38"/>
      <c r="G47" s="37"/>
      <c r="H47" s="37"/>
      <c r="I47" s="37"/>
    </row>
    <row r="48" spans="1:9" s="44" customFormat="1">
      <c r="A48" s="19"/>
      <c r="B48" s="164" t="s">
        <v>8</v>
      </c>
      <c r="C48" s="83">
        <v>9</v>
      </c>
      <c r="D48" s="83">
        <v>1</v>
      </c>
      <c r="E48" s="41">
        <f t="shared" si="1"/>
        <v>10</v>
      </c>
      <c r="F48" s="38"/>
      <c r="G48" s="37"/>
      <c r="H48" s="37"/>
      <c r="I48" s="37"/>
    </row>
    <row r="49" spans="1:9" s="44" customFormat="1" ht="14.4">
      <c r="A49" s="19"/>
      <c r="B49" s="164" t="s">
        <v>9</v>
      </c>
      <c r="C49" s="83">
        <v>4</v>
      </c>
      <c r="D49" s="83">
        <v>3</v>
      </c>
      <c r="E49" s="41">
        <f t="shared" si="1"/>
        <v>7</v>
      </c>
      <c r="F49" s="45"/>
      <c r="G49" s="59"/>
      <c r="H49" s="60"/>
      <c r="I49" s="61"/>
    </row>
    <row r="50" spans="1:9" s="44" customFormat="1">
      <c r="A50" s="19" t="s">
        <v>27</v>
      </c>
      <c r="B50" s="159" t="s">
        <v>28</v>
      </c>
      <c r="C50" s="30">
        <f>SUM(C46:C49)</f>
        <v>215</v>
      </c>
      <c r="D50" s="30">
        <f>SUM(D46:D49)</f>
        <v>127</v>
      </c>
      <c r="E50" s="41">
        <f t="shared" si="1"/>
        <v>342</v>
      </c>
      <c r="F50" s="45"/>
      <c r="G50" s="37"/>
      <c r="H50" s="37"/>
      <c r="I50" s="37"/>
    </row>
    <row r="51" spans="1:9" s="44" customFormat="1" ht="14.4">
      <c r="A51" s="19"/>
      <c r="B51" s="159"/>
      <c r="C51" s="6"/>
      <c r="D51" s="6"/>
      <c r="E51" s="41"/>
      <c r="F51" s="45"/>
      <c r="G51" s="61"/>
      <c r="H51" s="62"/>
      <c r="I51" s="63"/>
    </row>
    <row r="52" spans="1:9" s="44" customFormat="1" ht="15.6">
      <c r="A52" s="19"/>
      <c r="B52" s="159" t="s">
        <v>61</v>
      </c>
      <c r="C52" s="6"/>
      <c r="D52" s="6"/>
      <c r="E52" s="41"/>
      <c r="F52" s="38"/>
      <c r="G52" s="64"/>
      <c r="H52" s="63"/>
      <c r="I52" s="65"/>
    </row>
    <row r="53" spans="1:9" s="44" customFormat="1" ht="14.4">
      <c r="A53" s="19"/>
      <c r="B53" s="164" t="s">
        <v>6</v>
      </c>
      <c r="C53" s="154">
        <v>792</v>
      </c>
      <c r="D53" s="154">
        <v>64</v>
      </c>
      <c r="E53" s="41">
        <f t="shared" si="1"/>
        <v>856</v>
      </c>
      <c r="F53" s="38"/>
      <c r="G53" s="66"/>
      <c r="H53" s="67"/>
      <c r="I53" s="61"/>
    </row>
    <row r="54" spans="1:9" s="44" customFormat="1">
      <c r="A54" s="19"/>
      <c r="B54" s="164" t="s">
        <v>7</v>
      </c>
      <c r="C54" s="13">
        <v>26</v>
      </c>
      <c r="D54" s="13">
        <v>8</v>
      </c>
      <c r="E54" s="41">
        <f t="shared" si="1"/>
        <v>34</v>
      </c>
      <c r="F54" s="38"/>
      <c r="G54" s="37"/>
      <c r="H54" s="37"/>
      <c r="I54" s="37"/>
    </row>
    <row r="55" spans="1:9" s="44" customFormat="1" ht="14.4">
      <c r="A55" s="19"/>
      <c r="B55" s="164" t="s">
        <v>8</v>
      </c>
      <c r="C55" s="13">
        <v>9</v>
      </c>
      <c r="D55" s="13">
        <v>0</v>
      </c>
      <c r="E55" s="41">
        <f t="shared" si="1"/>
        <v>9</v>
      </c>
      <c r="F55" s="45"/>
      <c r="G55" s="61"/>
      <c r="H55" s="68"/>
      <c r="I55" s="67"/>
    </row>
    <row r="56" spans="1:9" s="44" customFormat="1">
      <c r="A56" s="19"/>
      <c r="B56" s="164" t="s">
        <v>9</v>
      </c>
      <c r="C56" s="155">
        <v>0</v>
      </c>
      <c r="D56" s="155">
        <v>0</v>
      </c>
      <c r="E56" s="41">
        <f t="shared" si="1"/>
        <v>0</v>
      </c>
      <c r="F56" s="38"/>
      <c r="G56" s="37"/>
      <c r="H56" s="37"/>
      <c r="I56" s="37"/>
    </row>
    <row r="57" spans="1:9" s="44" customFormat="1">
      <c r="A57" s="19" t="s">
        <v>29</v>
      </c>
      <c r="B57" s="159" t="s">
        <v>30</v>
      </c>
      <c r="C57" s="30">
        <f>SUM(C53:C56)</f>
        <v>827</v>
      </c>
      <c r="D57" s="30">
        <f>SUM(D53:D56)</f>
        <v>72</v>
      </c>
      <c r="E57" s="41">
        <f t="shared" si="1"/>
        <v>899</v>
      </c>
      <c r="F57" s="38"/>
      <c r="G57" s="37"/>
      <c r="H57" s="37"/>
      <c r="I57" s="37"/>
    </row>
    <row r="58" spans="1:9" s="44" customFormat="1">
      <c r="A58" s="19"/>
      <c r="B58" s="159"/>
      <c r="C58" s="6"/>
      <c r="D58" s="6"/>
      <c r="E58" s="41"/>
      <c r="F58" s="38"/>
      <c r="G58" s="37"/>
      <c r="H58" s="37"/>
      <c r="I58" s="37"/>
    </row>
    <row r="59" spans="1:9" s="44" customFormat="1">
      <c r="A59" s="90" t="s">
        <v>74</v>
      </c>
      <c r="B59" s="159" t="s">
        <v>31</v>
      </c>
      <c r="C59" s="86">
        <v>60</v>
      </c>
      <c r="D59" s="86">
        <v>10</v>
      </c>
      <c r="E59" s="41">
        <f t="shared" si="1"/>
        <v>70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159" t="s">
        <v>32</v>
      </c>
      <c r="C61" s="6"/>
      <c r="D61" s="6"/>
      <c r="E61" s="41"/>
      <c r="F61" s="38"/>
      <c r="G61" s="37"/>
      <c r="H61" s="62"/>
      <c r="I61" s="61"/>
    </row>
    <row r="62" spans="1:9" s="44" customFormat="1" ht="14.4">
      <c r="A62" s="19" t="s">
        <v>33</v>
      </c>
      <c r="B62" s="156" t="s">
        <v>34</v>
      </c>
      <c r="C62" s="89">
        <v>942</v>
      </c>
      <c r="D62" s="89">
        <v>566</v>
      </c>
      <c r="E62" s="41">
        <f t="shared" si="1"/>
        <v>1508</v>
      </c>
      <c r="F62" s="38"/>
      <c r="G62" s="37"/>
      <c r="H62" s="64"/>
      <c r="I62" s="64"/>
    </row>
    <row r="63" spans="1:9" s="44" customFormat="1">
      <c r="A63" s="19" t="s">
        <v>35</v>
      </c>
      <c r="B63" s="156" t="s">
        <v>36</v>
      </c>
      <c r="C63" s="89">
        <v>231</v>
      </c>
      <c r="D63" s="89">
        <v>529</v>
      </c>
      <c r="E63" s="41">
        <f t="shared" si="1"/>
        <v>760</v>
      </c>
      <c r="F63" s="38"/>
      <c r="G63" s="37"/>
      <c r="H63" s="37"/>
      <c r="I63" s="37"/>
    </row>
    <row r="64" spans="1:9" s="44" customFormat="1" ht="14.4">
      <c r="A64" s="19" t="s">
        <v>37</v>
      </c>
      <c r="B64" s="156" t="s">
        <v>38</v>
      </c>
      <c r="C64" s="89">
        <v>89</v>
      </c>
      <c r="D64" s="89">
        <v>151</v>
      </c>
      <c r="E64" s="41">
        <f t="shared" si="1"/>
        <v>240</v>
      </c>
      <c r="F64" s="38"/>
      <c r="G64" s="62"/>
      <c r="H64" s="61"/>
    </row>
    <row r="65" spans="1:9" s="44" customFormat="1">
      <c r="A65" s="19" t="s">
        <v>39</v>
      </c>
      <c r="B65" s="156" t="s">
        <v>40</v>
      </c>
      <c r="C65" s="89">
        <v>516</v>
      </c>
      <c r="D65" s="89">
        <v>642</v>
      </c>
      <c r="E65" s="41">
        <f t="shared" si="1"/>
        <v>1158</v>
      </c>
      <c r="F65" s="38"/>
      <c r="G65" s="37"/>
      <c r="H65" s="37"/>
    </row>
    <row r="66" spans="1:9" s="44" customFormat="1" ht="14.4">
      <c r="A66" s="19" t="s">
        <v>41</v>
      </c>
      <c r="B66" s="157" t="s">
        <v>55</v>
      </c>
      <c r="C66" s="30">
        <f>SUM(C62:C65)</f>
        <v>1778</v>
      </c>
      <c r="D66" s="30">
        <f>SUM(D62:D65)</f>
        <v>1888</v>
      </c>
      <c r="E66" s="41">
        <f t="shared" si="1"/>
        <v>3666</v>
      </c>
      <c r="F66" s="38"/>
      <c r="G66" s="62"/>
      <c r="H66" s="64"/>
    </row>
    <row r="67" spans="1:9" s="44" customFormat="1">
      <c r="A67" s="20" t="s">
        <v>42</v>
      </c>
      <c r="B67" s="158" t="s">
        <v>21</v>
      </c>
      <c r="C67" s="12">
        <v>6</v>
      </c>
      <c r="D67" s="12">
        <v>5</v>
      </c>
      <c r="E67" s="41">
        <f t="shared" si="1"/>
        <v>11</v>
      </c>
      <c r="F67" s="38"/>
      <c r="G67" s="37"/>
      <c r="H67" s="37"/>
    </row>
    <row r="68" spans="1:9" s="44" customFormat="1" ht="14.4">
      <c r="A68" s="19" t="s">
        <v>43</v>
      </c>
      <c r="B68" s="159" t="s">
        <v>44</v>
      </c>
      <c r="C68" s="30">
        <f>C66-C67</f>
        <v>1772</v>
      </c>
      <c r="D68" s="30">
        <f>D66-D67</f>
        <v>1883</v>
      </c>
      <c r="E68" s="41">
        <f t="shared" si="1"/>
        <v>3655</v>
      </c>
      <c r="F68" s="38"/>
      <c r="G68" s="63"/>
      <c r="H68" s="69"/>
    </row>
    <row r="69" spans="1:9" s="44" customFormat="1">
      <c r="A69" s="19"/>
      <c r="B69" s="159"/>
      <c r="C69" s="6"/>
      <c r="D69" s="6"/>
      <c r="E69" s="41"/>
      <c r="F69" s="38"/>
      <c r="G69" s="37"/>
      <c r="H69" s="37"/>
    </row>
    <row r="70" spans="1:9" s="44" customFormat="1" ht="14.4">
      <c r="A70" s="19" t="s">
        <v>45</v>
      </c>
      <c r="B70" s="159" t="s">
        <v>46</v>
      </c>
      <c r="C70" s="77">
        <f>C43+C50+C57+C59+C60+C68</f>
        <v>3342</v>
      </c>
      <c r="D70" s="77">
        <f>D43+D50+D57+D59+D60+D68</f>
        <v>2259</v>
      </c>
      <c r="E70" s="41">
        <f t="shared" si="1"/>
        <v>5601</v>
      </c>
      <c r="F70" s="38"/>
      <c r="G70" s="70"/>
      <c r="H70" s="64"/>
    </row>
    <row r="71" spans="1:9" s="44" customFormat="1">
      <c r="A71" s="19"/>
      <c r="B71" s="168"/>
      <c r="C71" s="6"/>
      <c r="D71" s="6"/>
      <c r="E71" s="41"/>
      <c r="F71" s="38"/>
      <c r="G71" s="37"/>
      <c r="H71" s="37"/>
    </row>
    <row r="72" spans="1:9" s="44" customFormat="1" ht="14.4">
      <c r="A72" s="19" t="s">
        <v>47</v>
      </c>
      <c r="B72" s="159" t="s">
        <v>48</v>
      </c>
      <c r="C72" s="30">
        <v>13</v>
      </c>
      <c r="D72" s="30">
        <v>5</v>
      </c>
      <c r="E72" s="41">
        <f t="shared" si="1"/>
        <v>18</v>
      </c>
      <c r="F72" s="45"/>
      <c r="G72" s="71"/>
      <c r="H72" s="72"/>
    </row>
    <row r="73" spans="1:9" s="44" customFormat="1">
      <c r="A73" s="19"/>
      <c r="B73" s="168"/>
      <c r="C73" s="6"/>
      <c r="D73" s="6"/>
      <c r="E73" s="41"/>
      <c r="F73" s="38"/>
      <c r="G73" s="37"/>
      <c r="H73" s="37"/>
      <c r="I73" s="37"/>
    </row>
    <row r="74" spans="1:9" s="44" customFormat="1">
      <c r="A74" s="19" t="s">
        <v>49</v>
      </c>
      <c r="B74" s="159" t="s">
        <v>50</v>
      </c>
      <c r="C74" s="10">
        <f>C70+C72</f>
        <v>3355</v>
      </c>
      <c r="D74" s="10">
        <f>D70+D72</f>
        <v>2264</v>
      </c>
      <c r="E74" s="41">
        <f>D74+C74</f>
        <v>5619</v>
      </c>
      <c r="F74" s="38"/>
      <c r="G74" s="37"/>
      <c r="H74" s="37"/>
      <c r="I74" s="37"/>
    </row>
    <row r="75" spans="1:9" s="44" customFormat="1">
      <c r="A75" s="19"/>
      <c r="B75" s="168"/>
      <c r="C75" s="6"/>
      <c r="D75" s="6"/>
      <c r="E75" s="41"/>
      <c r="F75" s="38"/>
      <c r="G75" s="37"/>
      <c r="H75" s="37"/>
      <c r="I75" s="37"/>
    </row>
    <row r="76" spans="1:9" s="44" customFormat="1" ht="15" thickBot="1">
      <c r="A76" s="21" t="s">
        <v>51</v>
      </c>
      <c r="B76" s="169" t="s">
        <v>64</v>
      </c>
      <c r="C76" s="172">
        <v>28</v>
      </c>
      <c r="D76" s="172">
        <v>14</v>
      </c>
      <c r="E76" s="41">
        <f>D76+C76</f>
        <v>42</v>
      </c>
      <c r="F76" s="38"/>
      <c r="G76" s="37"/>
      <c r="H76" s="37"/>
      <c r="I76" s="37"/>
    </row>
    <row r="77" spans="1:9" s="44" customFormat="1" ht="30.75" customHeight="1">
      <c r="A77" s="175" t="s">
        <v>56</v>
      </c>
      <c r="B77" s="176"/>
      <c r="C77" s="92">
        <f>C6+C33-C67-C74</f>
        <v>28</v>
      </c>
      <c r="D77" s="92">
        <f>D6+D33-D67-D74</f>
        <v>14</v>
      </c>
      <c r="E77" s="93">
        <f>(E6+E33)-(E67+E74)</f>
        <v>42</v>
      </c>
      <c r="F77" s="38"/>
      <c r="G77" s="37"/>
      <c r="H77" s="37"/>
      <c r="I77" s="37"/>
    </row>
    <row r="78" spans="1:9" s="44" customFormat="1" ht="16.2" customHeight="1">
      <c r="A78" s="74"/>
      <c r="B78" s="170" t="s">
        <v>67</v>
      </c>
      <c r="C78" s="94">
        <f>1-C68/C35</f>
        <v>0.46024977155041125</v>
      </c>
      <c r="D78" s="94">
        <f t="shared" ref="D78:E78" si="2">1-D68/D35</f>
        <v>0.16348289649044867</v>
      </c>
      <c r="E78" s="94">
        <f t="shared" si="2"/>
        <v>0.33953740513191177</v>
      </c>
      <c r="F78" s="31"/>
      <c r="G78" s="37"/>
      <c r="H78" s="37"/>
      <c r="I78" s="37"/>
    </row>
    <row r="79" spans="1:9" s="44" customFormat="1" ht="16.2" customHeight="1">
      <c r="A79" s="74"/>
      <c r="B79" s="170" t="s">
        <v>68</v>
      </c>
      <c r="C79" s="94">
        <f>1-C66/C33</f>
        <v>0.45941015506232896</v>
      </c>
      <c r="D79" s="94">
        <f t="shared" ref="D79:E79" si="3">1-D66/D33</f>
        <v>0.16312056737588654</v>
      </c>
      <c r="E79" s="94">
        <f t="shared" si="3"/>
        <v>0.33886384129846714</v>
      </c>
      <c r="F79" s="38"/>
      <c r="G79" s="37"/>
      <c r="H79" s="37"/>
      <c r="I79" s="37"/>
    </row>
    <row r="80" spans="1:9" ht="16.2" customHeight="1">
      <c r="A80" s="74"/>
      <c r="B80" s="170" t="s">
        <v>70</v>
      </c>
      <c r="C80" s="94">
        <f>C59/C35</f>
        <v>1.8275967103259214E-2</v>
      </c>
      <c r="D80" s="94">
        <f t="shared" ref="D80:E80" si="4">D59/D35</f>
        <v>4.4424700133274099E-3</v>
      </c>
      <c r="E80" s="94">
        <f t="shared" si="4"/>
        <v>1.2649078424286231E-2</v>
      </c>
    </row>
    <row r="81" spans="1:11" ht="16.2" customHeight="1">
      <c r="A81" s="74"/>
      <c r="B81" s="170" t="s">
        <v>69</v>
      </c>
      <c r="C81" s="94">
        <f>D66/E66</f>
        <v>0.51500272776868516</v>
      </c>
      <c r="D81" s="94"/>
      <c r="E81" s="94"/>
    </row>
    <row r="82" spans="1:11" ht="16.2" customHeight="1">
      <c r="A82" s="74"/>
      <c r="B82" s="170"/>
      <c r="C82" s="31"/>
      <c r="D82" s="31"/>
      <c r="E82" s="31"/>
    </row>
    <row r="83" spans="1:11" ht="64.2" customHeight="1">
      <c r="A83" s="177" t="s">
        <v>57</v>
      </c>
      <c r="B83" s="178"/>
      <c r="C83" s="178"/>
      <c r="D83" s="178"/>
      <c r="E83" s="178"/>
    </row>
    <row r="84" spans="1:11">
      <c r="A84" s="2"/>
    </row>
    <row r="85" spans="1:11" s="34" customFormat="1" ht="19.5" customHeight="1">
      <c r="A85" s="32" t="s">
        <v>62</v>
      </c>
      <c r="B85" s="171"/>
      <c r="F85" s="38"/>
      <c r="G85" s="37"/>
      <c r="H85" s="37"/>
      <c r="I85" s="37"/>
      <c r="J85" s="73"/>
      <c r="K85" s="73"/>
    </row>
    <row r="86" spans="1:11" s="34" customFormat="1" ht="19.5" customHeight="1">
      <c r="A86" s="32"/>
      <c r="B86" s="171"/>
      <c r="F86" s="38"/>
      <c r="G86" s="37"/>
      <c r="H86" s="37"/>
      <c r="I86" s="37"/>
      <c r="J86" s="73"/>
      <c r="K86" s="73"/>
    </row>
    <row r="87" spans="1:11" s="34" customFormat="1" ht="19.5" customHeight="1">
      <c r="A87" s="32"/>
      <c r="B87" s="171"/>
      <c r="F87" s="38"/>
      <c r="G87" s="37"/>
      <c r="H87" s="37"/>
      <c r="I87" s="37"/>
      <c r="J87" s="73"/>
      <c r="K87" s="73"/>
    </row>
    <row r="88" spans="1:11" s="34" customFormat="1" ht="19.5" customHeight="1">
      <c r="A88" s="32"/>
      <c r="B88" s="171"/>
      <c r="F88" s="38"/>
      <c r="G88" s="37"/>
      <c r="H88" s="37"/>
      <c r="I88" s="37"/>
      <c r="J88" s="73"/>
      <c r="K88" s="73"/>
    </row>
    <row r="89" spans="1:11" s="34" customFormat="1" ht="19.5" customHeight="1">
      <c r="A89" s="32"/>
      <c r="B89" s="171"/>
      <c r="F89" s="38"/>
      <c r="G89" s="37"/>
      <c r="H89" s="37"/>
      <c r="I89" s="37"/>
      <c r="J89" s="73"/>
      <c r="K89" s="73"/>
    </row>
    <row r="90" spans="1:11" s="34" customFormat="1" ht="19.5" customHeight="1">
      <c r="A90" s="32"/>
      <c r="B90" s="171"/>
      <c r="F90" s="38"/>
      <c r="G90" s="37"/>
      <c r="H90" s="37"/>
      <c r="I90" s="37"/>
      <c r="J90" s="73"/>
      <c r="K90" s="73"/>
    </row>
    <row r="91" spans="1:11" s="34" customFormat="1" ht="19.5" customHeight="1">
      <c r="A91" s="32"/>
      <c r="B91" s="171"/>
      <c r="F91" s="38"/>
      <c r="G91" s="37"/>
      <c r="H91" s="37"/>
      <c r="I91" s="37"/>
      <c r="J91" s="73"/>
      <c r="K91" s="73"/>
    </row>
    <row r="92" spans="1:11" s="34" customFormat="1" ht="19.5" customHeight="1">
      <c r="A92" s="32"/>
      <c r="B92" s="36" t="s">
        <v>65</v>
      </c>
      <c r="C92" s="34">
        <f>(C74-C68)/C74</f>
        <v>0.47183308494783904</v>
      </c>
      <c r="D92" s="36" t="s">
        <v>66</v>
      </c>
      <c r="E92" s="34">
        <f>(D74-D68)/D74</f>
        <v>0.16828621908127209</v>
      </c>
      <c r="F92" s="38"/>
      <c r="G92" s="37"/>
      <c r="H92" s="37"/>
      <c r="I92" s="37"/>
      <c r="J92" s="73"/>
      <c r="K92" s="73"/>
    </row>
    <row r="93" spans="1:11" ht="68.25" customHeight="1">
      <c r="A93" s="179" t="s">
        <v>52</v>
      </c>
      <c r="B93" s="179"/>
      <c r="C93" s="179"/>
      <c r="D93" s="179"/>
      <c r="E93" s="17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1" sqref="B1"/>
    </sheetView>
  </sheetViews>
  <sheetFormatPr defaultRowHeight="13.2"/>
  <cols>
    <col min="1" max="1" width="3.33203125" customWidth="1"/>
    <col min="2" max="2" width="28.6640625" style="161"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93</v>
      </c>
      <c r="C1"/>
      <c r="D1"/>
      <c r="E1"/>
      <c r="F1" s="38"/>
      <c r="G1" s="42"/>
      <c r="H1" s="43"/>
      <c r="I1" s="43"/>
    </row>
    <row r="2" spans="1:9" s="44" customFormat="1" ht="15.6">
      <c r="A2"/>
      <c r="B2" s="76" t="s">
        <v>94</v>
      </c>
      <c r="C2"/>
      <c r="D2"/>
      <c r="E2"/>
      <c r="F2" s="45"/>
      <c r="G2" s="46"/>
      <c r="H2" s="47"/>
      <c r="I2" s="47"/>
    </row>
    <row r="3" spans="1:9" s="44" customFormat="1" ht="13.8" thickBot="1">
      <c r="A3" s="1"/>
      <c r="B3" s="161"/>
      <c r="C3"/>
      <c r="D3"/>
      <c r="E3"/>
      <c r="F3" s="38"/>
      <c r="G3" s="37"/>
      <c r="H3" s="37"/>
      <c r="I3" s="37"/>
    </row>
    <row r="4" spans="1:9" s="44" customFormat="1">
      <c r="A4" s="15"/>
      <c r="B4" s="162"/>
      <c r="C4" s="17" t="s">
        <v>0</v>
      </c>
      <c r="D4" s="17" t="s">
        <v>1</v>
      </c>
      <c r="E4" s="39" t="s">
        <v>2</v>
      </c>
      <c r="F4" s="38"/>
      <c r="G4" s="37"/>
      <c r="H4" s="37"/>
      <c r="I4" s="37"/>
    </row>
    <row r="5" spans="1:9" s="44" customFormat="1">
      <c r="A5" s="18"/>
      <c r="B5" s="159"/>
      <c r="C5" s="30"/>
      <c r="D5" s="30"/>
      <c r="E5" s="40"/>
      <c r="F5" s="48"/>
      <c r="G5" s="37"/>
      <c r="H5" s="37"/>
      <c r="I5" s="37"/>
    </row>
    <row r="6" spans="1:9" s="44" customFormat="1" ht="15.6">
      <c r="A6" s="19" t="s">
        <v>3</v>
      </c>
      <c r="B6" s="159" t="s">
        <v>63</v>
      </c>
      <c r="C6" s="79">
        <v>28</v>
      </c>
      <c r="D6" s="79">
        <v>14</v>
      </c>
      <c r="E6" s="41">
        <f>D6+C6</f>
        <v>42</v>
      </c>
      <c r="F6" s="45"/>
      <c r="G6" s="49"/>
      <c r="H6" s="47"/>
      <c r="I6" s="47"/>
    </row>
    <row r="7" spans="1:9" s="44" customFormat="1" ht="15.6">
      <c r="A7" s="19"/>
      <c r="B7" s="159"/>
      <c r="C7" s="78"/>
      <c r="D7" s="78"/>
      <c r="E7" s="41"/>
      <c r="F7" s="45"/>
      <c r="G7" s="49"/>
      <c r="H7" s="49"/>
      <c r="I7" s="47"/>
    </row>
    <row r="8" spans="1:9" s="44" customFormat="1" ht="15.6">
      <c r="A8" s="19"/>
      <c r="B8" s="159" t="s">
        <v>4</v>
      </c>
      <c r="C8" s="78"/>
      <c r="D8" s="78"/>
      <c r="E8" s="41"/>
      <c r="F8" s="45"/>
      <c r="G8" s="49"/>
      <c r="H8" s="47"/>
      <c r="I8" s="49"/>
    </row>
    <row r="9" spans="1:9" s="44" customFormat="1" ht="15.6">
      <c r="A9" s="19"/>
      <c r="B9" s="163" t="s">
        <v>5</v>
      </c>
      <c r="C9"/>
      <c r="D9"/>
      <c r="E9" s="41"/>
      <c r="F9" s="38"/>
      <c r="G9" s="49"/>
      <c r="H9" s="50"/>
      <c r="I9" s="47"/>
    </row>
    <row r="10" spans="1:9" s="44" customFormat="1" ht="15.6">
      <c r="A10" s="19"/>
      <c r="B10" s="164" t="s">
        <v>6</v>
      </c>
      <c r="C10" s="80">
        <v>2486</v>
      </c>
      <c r="D10" s="80">
        <v>721</v>
      </c>
      <c r="E10" s="41">
        <f>D10+C10</f>
        <v>3207</v>
      </c>
      <c r="F10" s="45"/>
      <c r="G10" s="50"/>
      <c r="H10" s="49"/>
      <c r="I10" s="47"/>
    </row>
    <row r="11" spans="1:9" s="44" customFormat="1" ht="13.8">
      <c r="A11" s="19"/>
      <c r="B11" s="164" t="s">
        <v>7</v>
      </c>
      <c r="C11" s="80">
        <v>395</v>
      </c>
      <c r="D11" s="80">
        <v>391</v>
      </c>
      <c r="E11" s="41">
        <f t="shared" ref="E11:E14" si="0">D11+C11</f>
        <v>786</v>
      </c>
      <c r="F11" s="51"/>
      <c r="G11" s="37"/>
      <c r="H11" s="37"/>
      <c r="I11" s="37"/>
    </row>
    <row r="12" spans="1:9" s="44" customFormat="1">
      <c r="A12" s="19"/>
      <c r="B12" s="164" t="s">
        <v>8</v>
      </c>
      <c r="C12" s="80">
        <v>82</v>
      </c>
      <c r="D12" s="80">
        <v>49</v>
      </c>
      <c r="E12" s="41">
        <f t="shared" si="0"/>
        <v>131</v>
      </c>
      <c r="F12" s="45"/>
      <c r="G12" s="37"/>
      <c r="H12" s="37"/>
      <c r="I12" s="37"/>
    </row>
    <row r="13" spans="1:9" s="44" customFormat="1">
      <c r="A13" s="19"/>
      <c r="B13" s="164" t="s">
        <v>9</v>
      </c>
      <c r="C13" s="80">
        <v>243</v>
      </c>
      <c r="D13" s="80">
        <v>1222</v>
      </c>
      <c r="E13" s="41">
        <f t="shared" si="0"/>
        <v>1465</v>
      </c>
      <c r="F13" s="45"/>
      <c r="G13" s="37"/>
      <c r="H13" s="37"/>
      <c r="I13" s="37"/>
    </row>
    <row r="14" spans="1:9" s="44" customFormat="1">
      <c r="A14" s="19" t="s">
        <v>10</v>
      </c>
      <c r="B14" s="165" t="s">
        <v>11</v>
      </c>
      <c r="C14" s="77">
        <f>SUM(C10:C13)</f>
        <v>3206</v>
      </c>
      <c r="D14" s="77">
        <f>SUM(D10:D13)</f>
        <v>2383</v>
      </c>
      <c r="E14" s="41">
        <f t="shared" si="0"/>
        <v>5589</v>
      </c>
      <c r="F14" s="45"/>
      <c r="G14" s="37"/>
      <c r="H14" s="37"/>
      <c r="I14" s="37"/>
    </row>
    <row r="15" spans="1:9" s="44" customFormat="1">
      <c r="A15" s="19"/>
      <c r="B15" s="163" t="s">
        <v>58</v>
      </c>
      <c r="C15" s="6"/>
      <c r="D15" s="6"/>
      <c r="E15" s="41"/>
      <c r="F15" s="38"/>
      <c r="G15" s="37"/>
      <c r="H15" s="37"/>
      <c r="I15" s="37"/>
    </row>
    <row r="16" spans="1:9" s="44" customFormat="1">
      <c r="A16" s="19"/>
      <c r="B16" s="164" t="s">
        <v>6</v>
      </c>
      <c r="C16" s="6">
        <v>40</v>
      </c>
      <c r="D16" s="6">
        <v>54</v>
      </c>
      <c r="E16" s="41">
        <f t="shared" ref="E16:E72" si="1">D16+C16</f>
        <v>94</v>
      </c>
      <c r="F16" s="52"/>
      <c r="G16" s="37"/>
      <c r="H16" s="37"/>
      <c r="I16" s="37"/>
    </row>
    <row r="17" spans="1:9" s="44" customFormat="1" ht="13.8">
      <c r="A17" s="19"/>
      <c r="B17" s="164" t="s">
        <v>7</v>
      </c>
      <c r="C17" s="6">
        <v>83</v>
      </c>
      <c r="D17" s="6">
        <v>34</v>
      </c>
      <c r="E17" s="41">
        <f t="shared" si="1"/>
        <v>117</v>
      </c>
      <c r="F17" s="51"/>
      <c r="G17" s="37"/>
      <c r="H17" s="37"/>
      <c r="I17" s="37"/>
    </row>
    <row r="18" spans="1:9" s="44" customFormat="1" ht="15.6">
      <c r="A18" s="19"/>
      <c r="B18" s="164" t="s">
        <v>8</v>
      </c>
      <c r="C18" s="6">
        <v>6</v>
      </c>
      <c r="D18" s="6">
        <v>1</v>
      </c>
      <c r="E18" s="41">
        <f t="shared" si="1"/>
        <v>7</v>
      </c>
      <c r="F18" s="45"/>
      <c r="G18" s="53"/>
      <c r="H18" s="54"/>
      <c r="I18" s="53"/>
    </row>
    <row r="19" spans="1:9" s="44" customFormat="1">
      <c r="A19" s="19"/>
      <c r="B19" s="164" t="s">
        <v>9</v>
      </c>
      <c r="C19" s="6">
        <v>24</v>
      </c>
      <c r="D19" s="6">
        <v>78</v>
      </c>
      <c r="E19" s="41">
        <f t="shared" si="1"/>
        <v>102</v>
      </c>
      <c r="F19" s="45"/>
      <c r="G19" s="37"/>
      <c r="H19" s="37"/>
      <c r="I19" s="37"/>
    </row>
    <row r="20" spans="1:9" s="44" customFormat="1">
      <c r="A20" s="19" t="s">
        <v>12</v>
      </c>
      <c r="B20" s="165" t="s">
        <v>13</v>
      </c>
      <c r="C20" s="10">
        <f>SUM(C16:C19)</f>
        <v>153</v>
      </c>
      <c r="D20" s="10">
        <f>SUM(D16:D19)</f>
        <v>167</v>
      </c>
      <c r="E20" s="41">
        <f t="shared" si="1"/>
        <v>320</v>
      </c>
      <c r="F20" s="45"/>
      <c r="G20" s="37"/>
      <c r="H20" s="37"/>
      <c r="I20" s="37"/>
    </row>
    <row r="21" spans="1:9" s="44" customFormat="1">
      <c r="A21" s="19"/>
      <c r="B21" s="163" t="s">
        <v>59</v>
      </c>
      <c r="C21" s="6"/>
      <c r="D21" s="6"/>
      <c r="E21" s="41"/>
      <c r="F21" s="38"/>
      <c r="G21" s="37"/>
      <c r="H21" s="37"/>
      <c r="I21" s="37"/>
    </row>
    <row r="22" spans="1:9" s="44" customFormat="1" ht="15.6">
      <c r="A22" s="19"/>
      <c r="B22" s="164" t="s">
        <v>6</v>
      </c>
      <c r="C22" s="81"/>
      <c r="D22" s="81"/>
      <c r="E22" s="41">
        <f t="shared" si="1"/>
        <v>0</v>
      </c>
      <c r="F22" s="52"/>
      <c r="G22" s="55"/>
      <c r="H22" s="56"/>
      <c r="I22" s="53"/>
    </row>
    <row r="23" spans="1:9" s="44" customFormat="1" ht="13.8">
      <c r="A23" s="19"/>
      <c r="B23" s="164" t="s">
        <v>7</v>
      </c>
      <c r="C23" s="81"/>
      <c r="D23" s="81"/>
      <c r="E23" s="41">
        <f t="shared" si="1"/>
        <v>0</v>
      </c>
      <c r="F23" s="51"/>
      <c r="G23" s="37"/>
      <c r="H23" s="37"/>
      <c r="I23" s="37"/>
    </row>
    <row r="24" spans="1:9" s="44" customFormat="1">
      <c r="A24" s="19"/>
      <c r="B24" s="164" t="s">
        <v>8</v>
      </c>
      <c r="C24" s="81"/>
      <c r="D24" s="81"/>
      <c r="E24" s="41">
        <f t="shared" si="1"/>
        <v>0</v>
      </c>
      <c r="F24" s="45"/>
      <c r="G24" s="37"/>
      <c r="H24" s="37"/>
      <c r="I24" s="37"/>
    </row>
    <row r="25" spans="1:9" s="44" customFormat="1">
      <c r="A25" s="19"/>
      <c r="B25" s="164" t="s">
        <v>9</v>
      </c>
      <c r="C25" s="81"/>
      <c r="D25" s="81"/>
      <c r="E25" s="41">
        <f t="shared" si="1"/>
        <v>0</v>
      </c>
      <c r="F25" s="45"/>
      <c r="G25" s="37"/>
      <c r="H25" s="37"/>
      <c r="I25" s="37"/>
    </row>
    <row r="26" spans="1:9" s="44" customFormat="1">
      <c r="A26" s="19" t="s">
        <v>14</v>
      </c>
      <c r="B26" s="165" t="s">
        <v>15</v>
      </c>
      <c r="C26" s="10">
        <f>SUM(C22:C25)</f>
        <v>0</v>
      </c>
      <c r="D26" s="10">
        <f>SUM(D22:D25)</f>
        <v>0</v>
      </c>
      <c r="E26" s="41">
        <f t="shared" si="1"/>
        <v>0</v>
      </c>
      <c r="F26" s="45"/>
      <c r="G26" s="37"/>
      <c r="H26" s="37"/>
      <c r="I26" s="37"/>
    </row>
    <row r="27" spans="1:9" s="44" customFormat="1">
      <c r="A27" s="19"/>
      <c r="B27" s="163" t="s">
        <v>16</v>
      </c>
      <c r="C27" s="6"/>
      <c r="D27" s="6"/>
      <c r="E27" s="41"/>
      <c r="F27" s="38"/>
      <c r="G27" s="37"/>
      <c r="H27" s="37"/>
      <c r="I27" s="37"/>
    </row>
    <row r="28" spans="1:9" s="44" customFormat="1">
      <c r="A28" s="19"/>
      <c r="B28" s="164" t="s">
        <v>6</v>
      </c>
      <c r="C28" s="6">
        <v>0</v>
      </c>
      <c r="D28" s="6">
        <v>0</v>
      </c>
      <c r="E28" s="41">
        <f t="shared" si="1"/>
        <v>0</v>
      </c>
      <c r="F28" s="45"/>
      <c r="G28" s="37"/>
      <c r="H28" s="37"/>
      <c r="I28" s="37"/>
    </row>
    <row r="29" spans="1:9" s="44" customFormat="1" ht="15.6">
      <c r="A29" s="19"/>
      <c r="B29" s="164" t="s">
        <v>7</v>
      </c>
      <c r="C29" s="6">
        <v>0</v>
      </c>
      <c r="D29" s="6">
        <v>0</v>
      </c>
      <c r="E29" s="41">
        <f t="shared" si="1"/>
        <v>0</v>
      </c>
      <c r="F29" s="38"/>
      <c r="G29" s="47"/>
      <c r="H29" s="49"/>
      <c r="I29" s="47"/>
    </row>
    <row r="30" spans="1:9" s="44" customFormat="1">
      <c r="A30" s="19"/>
      <c r="B30" s="164" t="s">
        <v>8</v>
      </c>
      <c r="C30" s="6">
        <v>0</v>
      </c>
      <c r="D30" s="6">
        <v>0</v>
      </c>
      <c r="E30" s="41">
        <f t="shared" si="1"/>
        <v>0</v>
      </c>
      <c r="F30" s="38"/>
      <c r="G30" s="37"/>
      <c r="H30" s="37"/>
      <c r="I30" s="37"/>
    </row>
    <row r="31" spans="1:9" s="44" customFormat="1" ht="15.6">
      <c r="A31" s="19"/>
      <c r="B31" s="164" t="s">
        <v>9</v>
      </c>
      <c r="C31" s="6">
        <v>40</v>
      </c>
      <c r="D31" s="6">
        <v>5</v>
      </c>
      <c r="E31" s="41">
        <f t="shared" si="1"/>
        <v>45</v>
      </c>
      <c r="F31" s="45"/>
      <c r="G31" s="47"/>
      <c r="H31" s="49"/>
      <c r="I31" s="47"/>
    </row>
    <row r="32" spans="1:9" s="44" customFormat="1">
      <c r="A32" s="19" t="s">
        <v>17</v>
      </c>
      <c r="B32" s="165" t="s">
        <v>18</v>
      </c>
      <c r="C32" s="10">
        <f>SUM(C28:C31)</f>
        <v>40</v>
      </c>
      <c r="D32" s="10">
        <f>SUM(D28:D31)</f>
        <v>5</v>
      </c>
      <c r="E32" s="41">
        <f t="shared" si="1"/>
        <v>45</v>
      </c>
      <c r="F32" s="38"/>
      <c r="G32" s="37"/>
      <c r="H32" s="37"/>
      <c r="I32" s="37"/>
    </row>
    <row r="33" spans="1:9" s="44" customFormat="1">
      <c r="A33" s="19" t="s">
        <v>19</v>
      </c>
      <c r="B33" s="157" t="s">
        <v>54</v>
      </c>
      <c r="C33" s="30">
        <f>C14+C20+C26+C32</f>
        <v>3399</v>
      </c>
      <c r="D33" s="30">
        <f>D14+D20+D26+D32</f>
        <v>2555</v>
      </c>
      <c r="E33" s="41">
        <f t="shared" si="1"/>
        <v>5954</v>
      </c>
      <c r="F33" s="45"/>
      <c r="G33" s="37"/>
      <c r="H33" s="37"/>
      <c r="I33" s="37"/>
    </row>
    <row r="34" spans="1:9" s="44" customFormat="1" ht="15.6">
      <c r="A34" s="20" t="s">
        <v>20</v>
      </c>
      <c r="B34" s="158" t="s">
        <v>21</v>
      </c>
      <c r="C34" s="12">
        <v>40</v>
      </c>
      <c r="D34" s="12">
        <v>5</v>
      </c>
      <c r="E34" s="41">
        <f t="shared" si="1"/>
        <v>45</v>
      </c>
      <c r="F34" s="45"/>
      <c r="G34" s="49"/>
      <c r="H34" s="57"/>
      <c r="I34" s="49"/>
    </row>
    <row r="35" spans="1:9" s="44" customFormat="1" ht="15.6">
      <c r="A35" s="19" t="s">
        <v>22</v>
      </c>
      <c r="B35" s="159" t="s">
        <v>23</v>
      </c>
      <c r="C35" s="30">
        <f>C33-C34</f>
        <v>3359</v>
      </c>
      <c r="D35" s="30">
        <f>D33-D34</f>
        <v>2550</v>
      </c>
      <c r="E35" s="41">
        <f t="shared" si="1"/>
        <v>5909</v>
      </c>
      <c r="F35" s="45"/>
      <c r="G35" s="55"/>
      <c r="H35" s="58"/>
      <c r="I35" s="55"/>
    </row>
    <row r="36" spans="1:9" s="44" customFormat="1" ht="16.2" thickBot="1">
      <c r="A36" s="26"/>
      <c r="B36" s="166"/>
      <c r="C36" s="28"/>
      <c r="D36" s="28"/>
      <c r="E36" s="41"/>
      <c r="F36" s="45"/>
      <c r="G36" s="53"/>
      <c r="H36" s="47"/>
      <c r="I36" s="49"/>
    </row>
    <row r="37" spans="1:9" s="44" customFormat="1" ht="13.8" thickTop="1">
      <c r="A37" s="23"/>
      <c r="B37" s="167"/>
      <c r="C37" s="25"/>
      <c r="D37" s="25"/>
      <c r="E37" s="41"/>
      <c r="F37" s="38"/>
      <c r="G37" s="37"/>
      <c r="H37" s="37"/>
      <c r="I37" s="37"/>
    </row>
    <row r="38" spans="1:9" s="44" customFormat="1" ht="15.6">
      <c r="A38" s="19"/>
      <c r="B38" s="159" t="s">
        <v>24</v>
      </c>
      <c r="C38" s="6"/>
      <c r="D38" s="6"/>
      <c r="E38" s="41"/>
      <c r="F38" s="45"/>
      <c r="G38" s="47"/>
      <c r="H38" s="49"/>
      <c r="I38" s="49"/>
    </row>
    <row r="39" spans="1:9" s="44" customFormat="1">
      <c r="A39" s="19"/>
      <c r="B39" s="164" t="s">
        <v>6</v>
      </c>
      <c r="C39" s="82">
        <v>240</v>
      </c>
      <c r="D39" s="82">
        <v>81</v>
      </c>
      <c r="E39" s="41">
        <f t="shared" si="1"/>
        <v>321</v>
      </c>
      <c r="F39" s="38"/>
      <c r="G39" s="37"/>
      <c r="H39" s="37"/>
      <c r="I39" s="37"/>
    </row>
    <row r="40" spans="1:9" s="44" customFormat="1">
      <c r="A40" s="19"/>
      <c r="B40" s="164" t="s">
        <v>7</v>
      </c>
      <c r="C40" s="82">
        <v>21</v>
      </c>
      <c r="D40" s="82">
        <v>7</v>
      </c>
      <c r="E40" s="41">
        <f t="shared" si="1"/>
        <v>28</v>
      </c>
      <c r="F40" s="38"/>
      <c r="G40" s="37"/>
      <c r="H40" s="37"/>
      <c r="I40" s="37"/>
    </row>
    <row r="41" spans="1:9" s="44" customFormat="1">
      <c r="A41" s="19"/>
      <c r="B41" s="164" t="s">
        <v>8</v>
      </c>
      <c r="C41" s="82">
        <v>4</v>
      </c>
      <c r="D41" s="82">
        <v>1</v>
      </c>
      <c r="E41" s="41">
        <f t="shared" si="1"/>
        <v>5</v>
      </c>
      <c r="F41" s="45"/>
      <c r="G41" s="37"/>
      <c r="H41" s="37"/>
      <c r="I41" s="37"/>
    </row>
    <row r="42" spans="1:9" s="44" customFormat="1">
      <c r="A42" s="19"/>
      <c r="B42" s="164" t="s">
        <v>9</v>
      </c>
      <c r="C42" s="82">
        <v>0</v>
      </c>
      <c r="D42" s="82">
        <v>4</v>
      </c>
      <c r="E42" s="41">
        <f t="shared" si="1"/>
        <v>4</v>
      </c>
      <c r="F42" s="45"/>
      <c r="G42" s="37"/>
      <c r="H42" s="37"/>
      <c r="I42" s="37"/>
    </row>
    <row r="43" spans="1:9" s="44" customFormat="1">
      <c r="A43" s="19" t="s">
        <v>25</v>
      </c>
      <c r="B43" s="165" t="s">
        <v>26</v>
      </c>
      <c r="C43" s="30">
        <f>SUM(C39:C42)</f>
        <v>265</v>
      </c>
      <c r="D43" s="30">
        <f>SUM(D39:D42)</f>
        <v>93</v>
      </c>
      <c r="E43" s="41">
        <f t="shared" si="1"/>
        <v>358</v>
      </c>
      <c r="F43" s="45"/>
      <c r="G43" s="37"/>
      <c r="H43" s="37"/>
      <c r="I43" s="37"/>
    </row>
    <row r="44" spans="1:9" s="44" customFormat="1">
      <c r="A44" s="19"/>
      <c r="B44" s="159"/>
      <c r="C44" s="6"/>
      <c r="D44" s="6"/>
      <c r="E44" s="41"/>
      <c r="F44" s="38"/>
      <c r="G44" s="37"/>
      <c r="H44" s="37"/>
      <c r="I44" s="37"/>
    </row>
    <row r="45" spans="1:9" s="44" customFormat="1">
      <c r="A45" s="19"/>
      <c r="B45" s="159" t="s">
        <v>60</v>
      </c>
      <c r="C45" s="6"/>
      <c r="D45" s="6"/>
      <c r="E45" s="41"/>
      <c r="F45" s="38"/>
      <c r="G45" s="37"/>
      <c r="H45" s="37"/>
      <c r="I45" s="37"/>
    </row>
    <row r="46" spans="1:9" s="44" customFormat="1">
      <c r="A46" s="19"/>
      <c r="B46" s="164" t="s">
        <v>6</v>
      </c>
      <c r="C46" s="83"/>
      <c r="D46" s="83"/>
      <c r="E46" s="41">
        <f t="shared" si="1"/>
        <v>0</v>
      </c>
      <c r="F46" s="38"/>
      <c r="G46" s="37"/>
      <c r="H46" s="37"/>
      <c r="I46" s="37"/>
    </row>
    <row r="47" spans="1:9" s="44" customFormat="1">
      <c r="A47" s="19"/>
      <c r="B47" s="164" t="s">
        <v>7</v>
      </c>
      <c r="C47" s="83"/>
      <c r="D47" s="83"/>
      <c r="E47" s="41">
        <f t="shared" si="1"/>
        <v>0</v>
      </c>
      <c r="F47" s="38"/>
      <c r="G47" s="37"/>
      <c r="H47" s="37"/>
      <c r="I47" s="37"/>
    </row>
    <row r="48" spans="1:9" s="44" customFormat="1">
      <c r="A48" s="19"/>
      <c r="B48" s="164" t="s">
        <v>8</v>
      </c>
      <c r="C48" s="83"/>
      <c r="D48" s="83"/>
      <c r="E48" s="41">
        <f t="shared" si="1"/>
        <v>0</v>
      </c>
      <c r="F48" s="38"/>
      <c r="G48" s="37"/>
      <c r="H48" s="37"/>
      <c r="I48" s="37"/>
    </row>
    <row r="49" spans="1:9" s="44" customFormat="1" ht="14.4">
      <c r="A49" s="19"/>
      <c r="B49" s="164" t="s">
        <v>9</v>
      </c>
      <c r="C49" s="83"/>
      <c r="D49" s="83"/>
      <c r="E49" s="41">
        <f t="shared" si="1"/>
        <v>0</v>
      </c>
      <c r="F49" s="45"/>
      <c r="G49" s="59"/>
      <c r="H49" s="60"/>
      <c r="I49" s="61"/>
    </row>
    <row r="50" spans="1:9" s="44" customFormat="1">
      <c r="A50" s="19" t="s">
        <v>27</v>
      </c>
      <c r="B50" s="159" t="s">
        <v>28</v>
      </c>
      <c r="C50" s="30">
        <f>SUM(C46:C49)</f>
        <v>0</v>
      </c>
      <c r="D50" s="30">
        <f>SUM(D46:D49)</f>
        <v>0</v>
      </c>
      <c r="E50" s="41">
        <f t="shared" si="1"/>
        <v>0</v>
      </c>
      <c r="F50" s="45"/>
      <c r="G50" s="37"/>
      <c r="H50" s="37"/>
      <c r="I50" s="37"/>
    </row>
    <row r="51" spans="1:9" s="44" customFormat="1" ht="14.4">
      <c r="A51" s="19"/>
      <c r="B51" s="159"/>
      <c r="C51" s="6"/>
      <c r="D51" s="6"/>
      <c r="E51" s="41"/>
      <c r="F51" s="45"/>
      <c r="G51" s="61"/>
      <c r="H51" s="62"/>
      <c r="I51" s="63"/>
    </row>
    <row r="52" spans="1:9" s="44" customFormat="1" ht="15.6">
      <c r="A52" s="19"/>
      <c r="B52" s="159" t="s">
        <v>61</v>
      </c>
      <c r="C52" s="6"/>
      <c r="D52" s="6"/>
      <c r="E52" s="41"/>
      <c r="F52" s="38"/>
      <c r="G52" s="64"/>
      <c r="H52" s="63"/>
      <c r="I52" s="65"/>
    </row>
    <row r="53" spans="1:9" s="44" customFormat="1" ht="14.4">
      <c r="A53" s="19"/>
      <c r="B53" s="164" t="s">
        <v>6</v>
      </c>
      <c r="C53" s="84">
        <v>1262</v>
      </c>
      <c r="D53" s="84">
        <v>106</v>
      </c>
      <c r="E53" s="41">
        <f t="shared" si="1"/>
        <v>1368</v>
      </c>
      <c r="F53" s="38"/>
      <c r="G53" s="66"/>
      <c r="H53" s="67"/>
      <c r="I53" s="61"/>
    </row>
    <row r="54" spans="1:9" s="44" customFormat="1">
      <c r="A54" s="19"/>
      <c r="B54" s="164" t="s">
        <v>7</v>
      </c>
      <c r="C54" s="6">
        <v>161</v>
      </c>
      <c r="D54" s="6">
        <v>44</v>
      </c>
      <c r="E54" s="41">
        <f t="shared" si="1"/>
        <v>205</v>
      </c>
      <c r="F54" s="38"/>
      <c r="G54" s="37"/>
      <c r="H54" s="37"/>
      <c r="I54" s="37"/>
    </row>
    <row r="55" spans="1:9" s="44" customFormat="1" ht="14.4">
      <c r="A55" s="19"/>
      <c r="B55" s="164" t="s">
        <v>8</v>
      </c>
      <c r="C55" s="6">
        <v>21</v>
      </c>
      <c r="D55" s="6">
        <v>2</v>
      </c>
      <c r="E55" s="41">
        <f t="shared" si="1"/>
        <v>23</v>
      </c>
      <c r="F55" s="45"/>
      <c r="G55" s="61"/>
      <c r="H55" s="68"/>
      <c r="I55" s="67"/>
    </row>
    <row r="56" spans="1:9" s="44" customFormat="1">
      <c r="A56" s="19"/>
      <c r="B56" s="164" t="s">
        <v>9</v>
      </c>
      <c r="C56" s="85">
        <v>8</v>
      </c>
      <c r="D56" s="85">
        <v>4</v>
      </c>
      <c r="E56" s="41">
        <f t="shared" si="1"/>
        <v>12</v>
      </c>
      <c r="F56" s="38"/>
      <c r="G56" s="37"/>
      <c r="H56" s="37"/>
      <c r="I56" s="37"/>
    </row>
    <row r="57" spans="1:9" s="44" customFormat="1">
      <c r="A57" s="19" t="s">
        <v>29</v>
      </c>
      <c r="B57" s="159" t="s">
        <v>30</v>
      </c>
      <c r="C57" s="30">
        <f>SUM(C53:C56)</f>
        <v>1452</v>
      </c>
      <c r="D57" s="30">
        <f>SUM(D53:D56)</f>
        <v>156</v>
      </c>
      <c r="E57" s="41">
        <f t="shared" si="1"/>
        <v>1608</v>
      </c>
      <c r="F57" s="38"/>
      <c r="G57" s="37"/>
      <c r="H57" s="37"/>
      <c r="I57" s="37"/>
    </row>
    <row r="58" spans="1:9" s="44" customFormat="1">
      <c r="A58" s="19"/>
      <c r="B58" s="159"/>
      <c r="C58" s="6"/>
      <c r="D58" s="6"/>
      <c r="E58" s="41"/>
      <c r="F58" s="38"/>
      <c r="G58" s="37"/>
      <c r="H58" s="37"/>
      <c r="I58" s="37"/>
    </row>
    <row r="59" spans="1:9" s="44" customFormat="1">
      <c r="A59" s="90" t="s">
        <v>74</v>
      </c>
      <c r="B59" s="159" t="s">
        <v>31</v>
      </c>
      <c r="C59" s="86">
        <v>60</v>
      </c>
      <c r="D59" s="86">
        <v>19</v>
      </c>
      <c r="E59" s="41">
        <f t="shared" si="1"/>
        <v>79</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159" t="s">
        <v>32</v>
      </c>
      <c r="C61" s="6"/>
      <c r="D61" s="6"/>
      <c r="E61" s="41"/>
      <c r="F61" s="38"/>
      <c r="G61" s="37"/>
      <c r="H61" s="62"/>
      <c r="I61" s="61"/>
    </row>
    <row r="62" spans="1:9" s="44" customFormat="1" ht="14.4">
      <c r="A62" s="19" t="s">
        <v>33</v>
      </c>
      <c r="B62" s="156" t="s">
        <v>34</v>
      </c>
      <c r="C62" s="89">
        <v>1010</v>
      </c>
      <c r="D62" s="89">
        <v>541</v>
      </c>
      <c r="E62" s="41">
        <f t="shared" si="1"/>
        <v>1551</v>
      </c>
      <c r="F62" s="38"/>
      <c r="G62" s="37"/>
      <c r="H62" s="64"/>
      <c r="I62" s="64"/>
    </row>
    <row r="63" spans="1:9" s="44" customFormat="1">
      <c r="A63" s="19" t="s">
        <v>35</v>
      </c>
      <c r="B63" s="156" t="s">
        <v>36</v>
      </c>
      <c r="C63" s="89">
        <v>218</v>
      </c>
      <c r="D63" s="89">
        <v>376</v>
      </c>
      <c r="E63" s="41">
        <f t="shared" si="1"/>
        <v>594</v>
      </c>
      <c r="F63" s="38"/>
      <c r="G63" s="37"/>
      <c r="H63" s="37"/>
      <c r="I63" s="37"/>
    </row>
    <row r="64" spans="1:9" s="44" customFormat="1" ht="14.4">
      <c r="A64" s="19" t="s">
        <v>37</v>
      </c>
      <c r="B64" s="156" t="s">
        <v>38</v>
      </c>
      <c r="C64" s="89">
        <v>58</v>
      </c>
      <c r="D64" s="89">
        <v>51</v>
      </c>
      <c r="E64" s="41">
        <f t="shared" si="1"/>
        <v>109</v>
      </c>
      <c r="F64" s="38"/>
      <c r="G64" s="62"/>
      <c r="H64" s="61"/>
    </row>
    <row r="65" spans="1:9" s="44" customFormat="1">
      <c r="A65" s="19" t="s">
        <v>39</v>
      </c>
      <c r="B65" s="156" t="s">
        <v>40</v>
      </c>
      <c r="C65" s="89">
        <v>310</v>
      </c>
      <c r="D65" s="89">
        <v>1332</v>
      </c>
      <c r="E65" s="41">
        <f t="shared" si="1"/>
        <v>1642</v>
      </c>
      <c r="F65" s="38"/>
      <c r="G65" s="37"/>
      <c r="H65" s="37"/>
    </row>
    <row r="66" spans="1:9" s="44" customFormat="1" ht="14.4">
      <c r="A66" s="19" t="s">
        <v>41</v>
      </c>
      <c r="B66" s="157" t="s">
        <v>55</v>
      </c>
      <c r="C66" s="30">
        <f>SUM(C62:C65)</f>
        <v>1596</v>
      </c>
      <c r="D66" s="30">
        <f>SUM(D62:D65)</f>
        <v>2300</v>
      </c>
      <c r="E66" s="41">
        <f t="shared" si="1"/>
        <v>3896</v>
      </c>
      <c r="F66" s="38"/>
      <c r="G66" s="62"/>
      <c r="H66" s="64"/>
    </row>
    <row r="67" spans="1:9" s="44" customFormat="1">
      <c r="A67" s="20" t="s">
        <v>42</v>
      </c>
      <c r="B67" s="158" t="s">
        <v>21</v>
      </c>
      <c r="C67" s="12">
        <v>40</v>
      </c>
      <c r="D67" s="12">
        <v>5</v>
      </c>
      <c r="E67" s="41">
        <f t="shared" si="1"/>
        <v>45</v>
      </c>
      <c r="F67" s="38"/>
      <c r="G67" s="37"/>
      <c r="H67" s="37"/>
    </row>
    <row r="68" spans="1:9" s="44" customFormat="1" ht="14.4">
      <c r="A68" s="19" t="s">
        <v>43</v>
      </c>
      <c r="B68" s="159" t="s">
        <v>44</v>
      </c>
      <c r="C68" s="30">
        <f>C66-C67</f>
        <v>1556</v>
      </c>
      <c r="D68" s="30">
        <f>D66-D67</f>
        <v>2295</v>
      </c>
      <c r="E68" s="41">
        <f t="shared" si="1"/>
        <v>3851</v>
      </c>
      <c r="F68" s="38"/>
      <c r="G68" s="63"/>
      <c r="H68" s="69"/>
    </row>
    <row r="69" spans="1:9" s="44" customFormat="1">
      <c r="A69" s="19"/>
      <c r="B69" s="159"/>
      <c r="C69" s="6"/>
      <c r="D69" s="6"/>
      <c r="E69" s="41"/>
      <c r="F69" s="38"/>
      <c r="G69" s="37"/>
      <c r="H69" s="37"/>
    </row>
    <row r="70" spans="1:9" s="44" customFormat="1" ht="14.4">
      <c r="A70" s="19" t="s">
        <v>45</v>
      </c>
      <c r="B70" s="159" t="s">
        <v>46</v>
      </c>
      <c r="C70" s="77">
        <f>C43+C50+C57+C59+C60+C68</f>
        <v>3333</v>
      </c>
      <c r="D70" s="77">
        <f>D43+D50+D57+D59+D60+D68</f>
        <v>2563</v>
      </c>
      <c r="E70" s="41">
        <f t="shared" si="1"/>
        <v>5896</v>
      </c>
      <c r="F70" s="38"/>
      <c r="G70" s="70"/>
      <c r="H70" s="64"/>
    </row>
    <row r="71" spans="1:9" s="44" customFormat="1">
      <c r="A71" s="19"/>
      <c r="B71" s="168"/>
      <c r="C71" s="6"/>
      <c r="D71" s="6"/>
      <c r="E71" s="41"/>
      <c r="F71" s="38"/>
      <c r="G71" s="37"/>
      <c r="H71" s="37"/>
    </row>
    <row r="72" spans="1:9" s="44" customFormat="1" ht="14.4">
      <c r="A72" s="19" t="s">
        <v>47</v>
      </c>
      <c r="B72" s="159" t="s">
        <v>48</v>
      </c>
      <c r="C72" s="30">
        <v>7</v>
      </c>
      <c r="D72" s="30">
        <v>0</v>
      </c>
      <c r="E72" s="41">
        <f t="shared" si="1"/>
        <v>7</v>
      </c>
      <c r="F72" s="45"/>
      <c r="G72" s="71"/>
      <c r="H72" s="72"/>
    </row>
    <row r="73" spans="1:9" s="44" customFormat="1">
      <c r="A73" s="19"/>
      <c r="B73" s="168"/>
      <c r="C73" s="6"/>
      <c r="D73" s="6"/>
      <c r="E73" s="41"/>
      <c r="F73" s="38"/>
      <c r="G73" s="37"/>
      <c r="H73" s="37"/>
      <c r="I73" s="37"/>
    </row>
    <row r="74" spans="1:9" s="44" customFormat="1">
      <c r="A74" s="19" t="s">
        <v>49</v>
      </c>
      <c r="B74" s="159" t="s">
        <v>50</v>
      </c>
      <c r="C74" s="10">
        <f>C70+C72</f>
        <v>3340</v>
      </c>
      <c r="D74" s="10">
        <f>D70+D72</f>
        <v>2563</v>
      </c>
      <c r="E74" s="41">
        <f>D74+C74</f>
        <v>5903</v>
      </c>
      <c r="F74" s="38"/>
      <c r="G74" s="37"/>
      <c r="H74" s="37"/>
      <c r="I74" s="37"/>
    </row>
    <row r="75" spans="1:9" s="44" customFormat="1">
      <c r="A75" s="19"/>
      <c r="B75" s="168"/>
      <c r="C75" s="6"/>
      <c r="D75" s="6"/>
      <c r="E75" s="41"/>
      <c r="F75" s="38"/>
      <c r="G75" s="37"/>
      <c r="H75" s="37"/>
      <c r="I75" s="37"/>
    </row>
    <row r="76" spans="1:9" s="44" customFormat="1" ht="13.8" thickBot="1">
      <c r="A76" s="21" t="s">
        <v>51</v>
      </c>
      <c r="B76" s="169" t="s">
        <v>64</v>
      </c>
      <c r="C76" s="91">
        <v>47</v>
      </c>
      <c r="D76" s="91">
        <v>1</v>
      </c>
      <c r="E76" s="41">
        <f>D76+C76</f>
        <v>48</v>
      </c>
      <c r="F76" s="38"/>
      <c r="G76" s="37"/>
      <c r="H76" s="37"/>
      <c r="I76" s="37"/>
    </row>
    <row r="77" spans="1:9" s="44" customFormat="1" ht="30.75" customHeight="1">
      <c r="A77" s="175" t="s">
        <v>56</v>
      </c>
      <c r="B77" s="176"/>
      <c r="C77" s="92">
        <f>C6+C33-C67-C74</f>
        <v>47</v>
      </c>
      <c r="D77" s="92">
        <f>D6+D33-D67-D74</f>
        <v>1</v>
      </c>
      <c r="E77" s="93">
        <f>(E6+E33)-(E67+E74)</f>
        <v>48</v>
      </c>
      <c r="F77" s="38"/>
      <c r="G77" s="37"/>
      <c r="H77" s="37"/>
      <c r="I77" s="37"/>
    </row>
    <row r="78" spans="1:9" s="44" customFormat="1" ht="16.2" customHeight="1">
      <c r="A78" s="74"/>
      <c r="B78" s="170" t="s">
        <v>67</v>
      </c>
      <c r="C78" s="94">
        <f>1-C68/C35</f>
        <v>0.53676689490919915</v>
      </c>
      <c r="D78" s="94">
        <f t="shared" ref="D78:E78" si="2">1-D68/D35</f>
        <v>9.9999999999999978E-2</v>
      </c>
      <c r="E78" s="94">
        <f t="shared" si="2"/>
        <v>0.34828228126586558</v>
      </c>
      <c r="F78" s="31"/>
      <c r="G78" s="37"/>
      <c r="H78" s="37"/>
      <c r="I78" s="37"/>
    </row>
    <row r="79" spans="1:9" s="44" customFormat="1" ht="16.2" customHeight="1">
      <c r="A79" s="74"/>
      <c r="B79" s="170" t="s">
        <v>68</v>
      </c>
      <c r="C79" s="94">
        <f>1-C66/C33</f>
        <v>0.53045013239187999</v>
      </c>
      <c r="D79" s="94">
        <f t="shared" ref="D79:E79" si="3">1-D66/D33</f>
        <v>9.9804305283757389E-2</v>
      </c>
      <c r="E79" s="94">
        <f t="shared" si="3"/>
        <v>0.34564998320456841</v>
      </c>
      <c r="F79" s="38"/>
      <c r="G79" s="37"/>
      <c r="H79" s="37"/>
      <c r="I79" s="37"/>
    </row>
    <row r="80" spans="1:9" ht="16.2" customHeight="1">
      <c r="A80" s="74"/>
      <c r="B80" s="170" t="s">
        <v>70</v>
      </c>
      <c r="C80" s="94">
        <f>C59/C35</f>
        <v>1.7862459065197976E-2</v>
      </c>
      <c r="D80" s="94">
        <f t="shared" ref="D80:E80" si="4">D59/D35</f>
        <v>7.4509803921568628E-3</v>
      </c>
      <c r="E80" s="94">
        <f t="shared" si="4"/>
        <v>1.3369436452868505E-2</v>
      </c>
    </row>
    <row r="81" spans="1:11" ht="16.2" customHeight="1">
      <c r="A81" s="74"/>
      <c r="B81" s="170" t="s">
        <v>69</v>
      </c>
      <c r="C81" s="94">
        <f>D66/E66</f>
        <v>0.59034907597535935</v>
      </c>
      <c r="D81" s="94"/>
      <c r="E81" s="94"/>
    </row>
    <row r="82" spans="1:11" ht="16.2" customHeight="1">
      <c r="A82" s="74"/>
      <c r="B82" s="170"/>
      <c r="C82" s="31"/>
      <c r="D82" s="31"/>
      <c r="E82" s="31"/>
    </row>
    <row r="83" spans="1:11" ht="64.2" customHeight="1">
      <c r="A83" s="177" t="s">
        <v>57</v>
      </c>
      <c r="B83" s="178"/>
      <c r="C83" s="178"/>
      <c r="D83" s="178"/>
      <c r="E83" s="178"/>
    </row>
    <row r="84" spans="1:11">
      <c r="A84" s="2"/>
    </row>
    <row r="85" spans="1:11" s="34" customFormat="1" ht="19.5" customHeight="1">
      <c r="A85" s="32" t="s">
        <v>62</v>
      </c>
      <c r="B85" s="171"/>
      <c r="F85" s="38"/>
      <c r="G85" s="37"/>
      <c r="H85" s="37"/>
      <c r="I85" s="37"/>
      <c r="J85" s="73"/>
      <c r="K85" s="73"/>
    </row>
    <row r="86" spans="1:11" s="34" customFormat="1" ht="19.5" customHeight="1">
      <c r="A86" s="32"/>
      <c r="B86" s="171"/>
      <c r="F86" s="38"/>
      <c r="G86" s="37"/>
      <c r="H86" s="37"/>
      <c r="I86" s="37"/>
      <c r="J86" s="73"/>
      <c r="K86" s="73"/>
    </row>
    <row r="87" spans="1:11" s="34" customFormat="1" ht="19.5" customHeight="1">
      <c r="A87" s="32"/>
      <c r="B87" s="171"/>
      <c r="F87" s="38"/>
      <c r="G87" s="37"/>
      <c r="H87" s="37"/>
      <c r="I87" s="37"/>
      <c r="J87" s="73"/>
      <c r="K87" s="73"/>
    </row>
    <row r="88" spans="1:11" s="34" customFormat="1" ht="19.5" customHeight="1">
      <c r="A88" s="32"/>
      <c r="B88" s="171"/>
      <c r="F88" s="38"/>
      <c r="G88" s="37"/>
      <c r="H88" s="37"/>
      <c r="I88" s="37"/>
      <c r="J88" s="73"/>
      <c r="K88" s="73"/>
    </row>
    <row r="89" spans="1:11" s="34" customFormat="1" ht="19.5" customHeight="1">
      <c r="A89" s="32"/>
      <c r="B89" s="171"/>
      <c r="F89" s="38"/>
      <c r="G89" s="37"/>
      <c r="H89" s="37"/>
      <c r="I89" s="37"/>
      <c r="J89" s="73"/>
      <c r="K89" s="73"/>
    </row>
    <row r="90" spans="1:11" s="34" customFormat="1" ht="19.5" customHeight="1">
      <c r="A90" s="32"/>
      <c r="B90" s="171"/>
      <c r="F90" s="38"/>
      <c r="G90" s="37"/>
      <c r="H90" s="37"/>
      <c r="I90" s="37"/>
      <c r="J90" s="73"/>
      <c r="K90" s="73"/>
    </row>
    <row r="91" spans="1:11" s="34" customFormat="1" ht="19.5" customHeight="1">
      <c r="A91" s="32"/>
      <c r="B91" s="171"/>
      <c r="F91" s="38"/>
      <c r="G91" s="37"/>
      <c r="H91" s="37"/>
      <c r="I91" s="37"/>
      <c r="J91" s="73"/>
      <c r="K91" s="73"/>
    </row>
    <row r="92" spans="1:11" s="34" customFormat="1" ht="19.5" customHeight="1">
      <c r="A92" s="32"/>
      <c r="B92" s="36" t="s">
        <v>65</v>
      </c>
      <c r="C92" s="34">
        <f>(C74-C68)/C74</f>
        <v>0.53413173652694612</v>
      </c>
      <c r="D92" s="36" t="s">
        <v>66</v>
      </c>
      <c r="E92" s="34">
        <f>(D74-D68)/D74</f>
        <v>0.10456496293406164</v>
      </c>
      <c r="F92" s="38"/>
      <c r="G92" s="37"/>
      <c r="H92" s="37"/>
      <c r="I92" s="37"/>
      <c r="J92" s="73"/>
      <c r="K92" s="73"/>
    </row>
    <row r="93" spans="1:11" ht="68.25" customHeight="1">
      <c r="A93" s="179" t="s">
        <v>52</v>
      </c>
      <c r="B93" s="179"/>
      <c r="C93" s="179"/>
      <c r="D93" s="179"/>
      <c r="E93" s="17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4" workbookViewId="0">
      <selection activeCell="C76" sqref="C76:D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51" t="s">
        <v>91</v>
      </c>
      <c r="C1"/>
      <c r="D1"/>
      <c r="E1"/>
      <c r="F1" s="38"/>
      <c r="G1" s="42"/>
      <c r="H1" s="43"/>
      <c r="I1" s="43"/>
    </row>
    <row r="2" spans="1:9" s="44" customFormat="1" ht="15.6">
      <c r="A2"/>
      <c r="B2" s="151"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v>36</v>
      </c>
      <c r="D6" s="79">
        <v>8</v>
      </c>
      <c r="E6" s="41">
        <f>D6+C6</f>
        <v>44</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v>2528</v>
      </c>
      <c r="D10" s="80">
        <v>687</v>
      </c>
      <c r="E10" s="41">
        <f>D10+C10</f>
        <v>3215</v>
      </c>
      <c r="F10" s="45"/>
      <c r="G10" s="50"/>
      <c r="H10" s="49"/>
      <c r="I10" s="47"/>
    </row>
    <row r="11" spans="1:9" s="44" customFormat="1" ht="13.8">
      <c r="A11" s="19"/>
      <c r="B11" s="8" t="s">
        <v>7</v>
      </c>
      <c r="C11" s="80">
        <v>382</v>
      </c>
      <c r="D11" s="80">
        <v>390</v>
      </c>
      <c r="E11" s="41">
        <f t="shared" ref="E11:E14" si="0">D11+C11</f>
        <v>772</v>
      </c>
      <c r="F11" s="51"/>
      <c r="G11" s="37"/>
      <c r="H11" s="37"/>
      <c r="I11" s="37"/>
    </row>
    <row r="12" spans="1:9" s="44" customFormat="1">
      <c r="A12" s="19"/>
      <c r="B12" s="8" t="s">
        <v>8</v>
      </c>
      <c r="C12" s="80">
        <v>48</v>
      </c>
      <c r="D12" s="80">
        <v>65</v>
      </c>
      <c r="E12" s="41">
        <f t="shared" si="0"/>
        <v>113</v>
      </c>
      <c r="F12" s="45"/>
      <c r="G12" s="37"/>
      <c r="H12" s="37"/>
      <c r="I12" s="37"/>
    </row>
    <row r="13" spans="1:9" s="44" customFormat="1">
      <c r="A13" s="19"/>
      <c r="B13" s="8" t="s">
        <v>9</v>
      </c>
      <c r="C13" s="80">
        <v>244</v>
      </c>
      <c r="D13" s="80">
        <v>1067</v>
      </c>
      <c r="E13" s="41">
        <f t="shared" si="0"/>
        <v>1311</v>
      </c>
      <c r="F13" s="45"/>
      <c r="G13" s="37"/>
      <c r="H13" s="37"/>
      <c r="I13" s="37"/>
    </row>
    <row r="14" spans="1:9" s="44" customFormat="1">
      <c r="A14" s="19" t="s">
        <v>10</v>
      </c>
      <c r="B14" s="9" t="s">
        <v>11</v>
      </c>
      <c r="C14" s="77">
        <f>SUM(C10:C13)</f>
        <v>3202</v>
      </c>
      <c r="D14" s="77">
        <f>SUM(D10:D13)</f>
        <v>2209</v>
      </c>
      <c r="E14" s="41">
        <f t="shared" si="0"/>
        <v>5411</v>
      </c>
      <c r="F14" s="45"/>
      <c r="G14" s="37"/>
      <c r="H14" s="37"/>
      <c r="I14" s="37"/>
    </row>
    <row r="15" spans="1:9" s="44" customFormat="1" ht="36">
      <c r="A15" s="19"/>
      <c r="B15" s="7" t="s">
        <v>58</v>
      </c>
      <c r="C15" s="6"/>
      <c r="D15" s="6"/>
      <c r="E15" s="41"/>
      <c r="F15" s="38"/>
      <c r="G15" s="37"/>
      <c r="H15" s="37"/>
      <c r="I15" s="37"/>
    </row>
    <row r="16" spans="1:9" s="44" customFormat="1">
      <c r="A16" s="19"/>
      <c r="B16" s="8" t="s">
        <v>6</v>
      </c>
      <c r="C16" s="6">
        <v>160</v>
      </c>
      <c r="D16" s="6">
        <v>47</v>
      </c>
      <c r="E16" s="41">
        <f t="shared" ref="E16:E72" si="1">D16+C16</f>
        <v>207</v>
      </c>
      <c r="F16" s="52"/>
      <c r="G16" s="37"/>
      <c r="H16" s="37"/>
      <c r="I16" s="37"/>
    </row>
    <row r="17" spans="1:9" s="44" customFormat="1" ht="13.8">
      <c r="A17" s="19"/>
      <c r="B17" s="8" t="s">
        <v>7</v>
      </c>
      <c r="C17" s="6">
        <v>19</v>
      </c>
      <c r="D17" s="6">
        <v>34</v>
      </c>
      <c r="E17" s="41">
        <f t="shared" si="1"/>
        <v>53</v>
      </c>
      <c r="F17" s="51"/>
      <c r="G17" s="37"/>
      <c r="H17" s="37"/>
      <c r="I17" s="37"/>
    </row>
    <row r="18" spans="1:9" s="44" customFormat="1" ht="15.6">
      <c r="A18" s="19"/>
      <c r="B18" s="8" t="s">
        <v>8</v>
      </c>
      <c r="C18" s="6">
        <v>2</v>
      </c>
      <c r="D18" s="6">
        <v>14</v>
      </c>
      <c r="E18" s="41">
        <f t="shared" si="1"/>
        <v>16</v>
      </c>
      <c r="F18" s="45"/>
      <c r="G18" s="53"/>
      <c r="H18" s="54"/>
      <c r="I18" s="53"/>
    </row>
    <row r="19" spans="1:9" s="44" customFormat="1">
      <c r="A19" s="19"/>
      <c r="B19" s="8" t="s">
        <v>9</v>
      </c>
      <c r="C19" s="6">
        <v>17</v>
      </c>
      <c r="D19" s="6">
        <v>172</v>
      </c>
      <c r="E19" s="41">
        <f t="shared" si="1"/>
        <v>189</v>
      </c>
      <c r="F19" s="45"/>
      <c r="G19" s="37"/>
      <c r="H19" s="37"/>
      <c r="I19" s="37"/>
    </row>
    <row r="20" spans="1:9" s="44" customFormat="1" ht="34.799999999999997">
      <c r="A20" s="19" t="s">
        <v>12</v>
      </c>
      <c r="B20" s="9" t="s">
        <v>13</v>
      </c>
      <c r="C20" s="10">
        <f>SUM(C16:C19)</f>
        <v>198</v>
      </c>
      <c r="D20" s="10">
        <f>SUM(D16:D19)</f>
        <v>267</v>
      </c>
      <c r="E20" s="41">
        <f t="shared" si="1"/>
        <v>465</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v>166</v>
      </c>
      <c r="D22" s="81">
        <v>22</v>
      </c>
      <c r="E22" s="41">
        <f t="shared" si="1"/>
        <v>188</v>
      </c>
      <c r="F22" s="52"/>
      <c r="G22" s="55"/>
      <c r="H22" s="56"/>
      <c r="I22" s="53"/>
    </row>
    <row r="23" spans="1:9" s="44" customFormat="1" ht="13.8">
      <c r="A23" s="19"/>
      <c r="B23" s="8" t="s">
        <v>7</v>
      </c>
      <c r="C23" s="81">
        <v>16</v>
      </c>
      <c r="D23" s="81">
        <v>3</v>
      </c>
      <c r="E23" s="41">
        <f t="shared" si="1"/>
        <v>19</v>
      </c>
      <c r="F23" s="51"/>
      <c r="G23" s="37"/>
      <c r="H23" s="37"/>
      <c r="I23" s="37"/>
    </row>
    <row r="24" spans="1:9" s="44" customFormat="1">
      <c r="A24" s="19"/>
      <c r="B24" s="8" t="s">
        <v>8</v>
      </c>
      <c r="C24" s="81">
        <v>2</v>
      </c>
      <c r="D24" s="81">
        <v>3</v>
      </c>
      <c r="E24" s="41">
        <f t="shared" si="1"/>
        <v>5</v>
      </c>
      <c r="F24" s="45"/>
      <c r="G24" s="37"/>
      <c r="H24" s="37"/>
      <c r="I24" s="37"/>
    </row>
    <row r="25" spans="1:9" s="44" customFormat="1">
      <c r="A25" s="19"/>
      <c r="B25" s="8" t="s">
        <v>9</v>
      </c>
      <c r="C25" s="81">
        <v>2</v>
      </c>
      <c r="D25" s="81">
        <v>35</v>
      </c>
      <c r="E25" s="41">
        <f t="shared" si="1"/>
        <v>37</v>
      </c>
      <c r="F25" s="45"/>
      <c r="G25" s="37"/>
      <c r="H25" s="37"/>
      <c r="I25" s="37"/>
    </row>
    <row r="26" spans="1:9" s="44" customFormat="1" ht="34.799999999999997">
      <c r="A26" s="19" t="s">
        <v>14</v>
      </c>
      <c r="B26" s="9" t="s">
        <v>15</v>
      </c>
      <c r="C26" s="10">
        <f>SUM(C22:C25)</f>
        <v>186</v>
      </c>
      <c r="D26" s="10">
        <f>SUM(D22:D25)</f>
        <v>63</v>
      </c>
      <c r="E26" s="41">
        <f t="shared" si="1"/>
        <v>249</v>
      </c>
      <c r="F26" s="45"/>
      <c r="G26" s="37"/>
      <c r="H26" s="37"/>
      <c r="I26" s="37"/>
    </row>
    <row r="27" spans="1:9" s="44" customFormat="1" ht="24">
      <c r="A27" s="19"/>
      <c r="B27" s="7" t="s">
        <v>16</v>
      </c>
      <c r="C27" s="6"/>
      <c r="D27" s="6"/>
      <c r="E27" s="41"/>
      <c r="F27" s="38"/>
      <c r="G27" s="37"/>
      <c r="H27" s="37"/>
      <c r="I27" s="37"/>
    </row>
    <row r="28" spans="1:9" s="44" customFormat="1">
      <c r="A28" s="19"/>
      <c r="B28" s="8" t="s">
        <v>6</v>
      </c>
      <c r="C28" s="6">
        <v>0</v>
      </c>
      <c r="D28" s="6">
        <v>0</v>
      </c>
      <c r="E28" s="41">
        <f t="shared" si="1"/>
        <v>0</v>
      </c>
      <c r="F28" s="45"/>
      <c r="G28" s="37"/>
      <c r="H28" s="37"/>
      <c r="I28" s="37"/>
    </row>
    <row r="29" spans="1:9" s="44" customFormat="1" ht="15.6">
      <c r="A29" s="19"/>
      <c r="B29" s="8" t="s">
        <v>7</v>
      </c>
      <c r="C29" s="6">
        <v>0</v>
      </c>
      <c r="D29" s="6">
        <v>1</v>
      </c>
      <c r="E29" s="41">
        <f t="shared" si="1"/>
        <v>1</v>
      </c>
      <c r="F29" s="38"/>
      <c r="G29" s="47"/>
      <c r="H29" s="49"/>
      <c r="I29" s="47"/>
    </row>
    <row r="30" spans="1:9" s="44" customFormat="1">
      <c r="A30" s="19"/>
      <c r="B30" s="8" t="s">
        <v>8</v>
      </c>
      <c r="C30" s="6">
        <v>0</v>
      </c>
      <c r="D30" s="6">
        <v>0</v>
      </c>
      <c r="E30" s="41">
        <f t="shared" si="1"/>
        <v>0</v>
      </c>
      <c r="F30" s="38"/>
      <c r="G30" s="37"/>
      <c r="H30" s="37"/>
      <c r="I30" s="37"/>
    </row>
    <row r="31" spans="1:9" s="44" customFormat="1" ht="15.6">
      <c r="A31" s="19"/>
      <c r="B31" s="8" t="s">
        <v>9</v>
      </c>
      <c r="C31" s="6">
        <v>24</v>
      </c>
      <c r="D31" s="6">
        <v>23</v>
      </c>
      <c r="E31" s="41">
        <f t="shared" si="1"/>
        <v>47</v>
      </c>
      <c r="F31" s="45"/>
      <c r="G31" s="47"/>
      <c r="H31" s="49"/>
      <c r="I31" s="47"/>
    </row>
    <row r="32" spans="1:9" s="44" customFormat="1" ht="34.799999999999997">
      <c r="A32" s="19" t="s">
        <v>17</v>
      </c>
      <c r="B32" s="9" t="s">
        <v>18</v>
      </c>
      <c r="C32" s="10">
        <f>SUM(C28:C31)</f>
        <v>24</v>
      </c>
      <c r="D32" s="10">
        <f>SUM(D28:D31)</f>
        <v>24</v>
      </c>
      <c r="E32" s="41">
        <f t="shared" si="1"/>
        <v>48</v>
      </c>
      <c r="F32" s="38"/>
      <c r="G32" s="37"/>
      <c r="H32" s="37"/>
      <c r="I32" s="37"/>
    </row>
    <row r="33" spans="1:9" s="44" customFormat="1">
      <c r="A33" s="19" t="s">
        <v>19</v>
      </c>
      <c r="B33" s="29" t="s">
        <v>54</v>
      </c>
      <c r="C33" s="30">
        <f>C14+C20+C26+C32</f>
        <v>3610</v>
      </c>
      <c r="D33" s="30">
        <f>D14+D20+D26+D32</f>
        <v>2563</v>
      </c>
      <c r="E33" s="41">
        <f t="shared" si="1"/>
        <v>6173</v>
      </c>
      <c r="F33" s="45"/>
      <c r="G33" s="37"/>
      <c r="H33" s="37"/>
      <c r="I33" s="37"/>
    </row>
    <row r="34" spans="1:9" s="44" customFormat="1" ht="24">
      <c r="A34" s="20" t="s">
        <v>20</v>
      </c>
      <c r="B34" s="11" t="s">
        <v>21</v>
      </c>
      <c r="C34" s="12">
        <v>24</v>
      </c>
      <c r="D34" s="12">
        <v>23</v>
      </c>
      <c r="E34" s="41">
        <f t="shared" si="1"/>
        <v>47</v>
      </c>
      <c r="F34" s="45"/>
      <c r="G34" s="49"/>
      <c r="H34" s="57"/>
      <c r="I34" s="49"/>
    </row>
    <row r="35" spans="1:9" s="44" customFormat="1" ht="24">
      <c r="A35" s="19" t="s">
        <v>22</v>
      </c>
      <c r="B35" s="5" t="s">
        <v>23</v>
      </c>
      <c r="C35" s="30">
        <f>C33-C34</f>
        <v>3586</v>
      </c>
      <c r="D35" s="30">
        <f>D33-D34</f>
        <v>2540</v>
      </c>
      <c r="E35" s="41">
        <f t="shared" si="1"/>
        <v>6126</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v>282</v>
      </c>
      <c r="D39" s="82">
        <v>163</v>
      </c>
      <c r="E39" s="41">
        <f t="shared" si="1"/>
        <v>445</v>
      </c>
      <c r="F39" s="38"/>
      <c r="G39" s="37"/>
      <c r="H39" s="37"/>
      <c r="I39" s="37"/>
    </row>
    <row r="40" spans="1:9" s="44" customFormat="1">
      <c r="A40" s="19"/>
      <c r="B40" s="8" t="s">
        <v>7</v>
      </c>
      <c r="C40" s="82">
        <v>28</v>
      </c>
      <c r="D40" s="82">
        <v>6</v>
      </c>
      <c r="E40" s="41">
        <f t="shared" si="1"/>
        <v>34</v>
      </c>
      <c r="F40" s="38"/>
      <c r="G40" s="37"/>
      <c r="H40" s="37"/>
      <c r="I40" s="37"/>
    </row>
    <row r="41" spans="1:9" s="44" customFormat="1">
      <c r="A41" s="19"/>
      <c r="B41" s="8" t="s">
        <v>8</v>
      </c>
      <c r="C41" s="82">
        <v>2</v>
      </c>
      <c r="D41" s="82">
        <v>0</v>
      </c>
      <c r="E41" s="41">
        <f t="shared" si="1"/>
        <v>2</v>
      </c>
      <c r="F41" s="45"/>
      <c r="G41" s="37"/>
      <c r="H41" s="37"/>
      <c r="I41" s="37"/>
    </row>
    <row r="42" spans="1:9" s="44" customFormat="1">
      <c r="A42" s="19"/>
      <c r="B42" s="8" t="s">
        <v>9</v>
      </c>
      <c r="C42" s="82">
        <v>0</v>
      </c>
      <c r="D42" s="82">
        <v>0</v>
      </c>
      <c r="E42" s="41">
        <f t="shared" si="1"/>
        <v>0</v>
      </c>
      <c r="F42" s="45"/>
      <c r="G42" s="37"/>
      <c r="H42" s="37"/>
      <c r="I42" s="37"/>
    </row>
    <row r="43" spans="1:9" s="44" customFormat="1">
      <c r="A43" s="19" t="s">
        <v>25</v>
      </c>
      <c r="B43" s="9" t="s">
        <v>26</v>
      </c>
      <c r="C43" s="30">
        <f>SUM(C39:C42)</f>
        <v>312</v>
      </c>
      <c r="D43" s="30">
        <f>SUM(D39:D42)</f>
        <v>169</v>
      </c>
      <c r="E43" s="41">
        <f t="shared" si="1"/>
        <v>481</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v>160</v>
      </c>
      <c r="D46" s="83">
        <v>47</v>
      </c>
      <c r="E46" s="41">
        <f t="shared" si="1"/>
        <v>207</v>
      </c>
      <c r="F46" s="38"/>
      <c r="G46" s="37"/>
      <c r="H46" s="37"/>
      <c r="I46" s="37"/>
    </row>
    <row r="47" spans="1:9" s="44" customFormat="1">
      <c r="A47" s="19"/>
      <c r="B47" s="8" t="s">
        <v>7</v>
      </c>
      <c r="C47" s="83">
        <v>19</v>
      </c>
      <c r="D47" s="83">
        <v>34</v>
      </c>
      <c r="E47" s="41">
        <f t="shared" si="1"/>
        <v>53</v>
      </c>
      <c r="F47" s="38"/>
      <c r="G47" s="37"/>
      <c r="H47" s="37"/>
      <c r="I47" s="37"/>
    </row>
    <row r="48" spans="1:9" s="44" customFormat="1">
      <c r="A48" s="19"/>
      <c r="B48" s="8" t="s">
        <v>8</v>
      </c>
      <c r="C48" s="83">
        <v>2</v>
      </c>
      <c r="D48" s="83">
        <v>14</v>
      </c>
      <c r="E48" s="41">
        <f t="shared" si="1"/>
        <v>16</v>
      </c>
      <c r="F48" s="38"/>
      <c r="G48" s="37"/>
      <c r="H48" s="37"/>
      <c r="I48" s="37"/>
    </row>
    <row r="49" spans="1:9" s="44" customFormat="1" ht="14.4">
      <c r="A49" s="19"/>
      <c r="B49" s="8" t="s">
        <v>9</v>
      </c>
      <c r="C49" s="83">
        <v>17</v>
      </c>
      <c r="D49" s="83">
        <v>172</v>
      </c>
      <c r="E49" s="41">
        <f t="shared" si="1"/>
        <v>189</v>
      </c>
      <c r="F49" s="45"/>
      <c r="G49" s="59"/>
      <c r="H49" s="60"/>
      <c r="I49" s="61"/>
    </row>
    <row r="50" spans="1:9" s="44" customFormat="1" ht="23.4">
      <c r="A50" s="19" t="s">
        <v>27</v>
      </c>
      <c r="B50" s="5" t="s">
        <v>28</v>
      </c>
      <c r="C50" s="30">
        <f>SUM(C46:C49)</f>
        <v>198</v>
      </c>
      <c r="D50" s="30">
        <f>SUM(D46:D49)</f>
        <v>267</v>
      </c>
      <c r="E50" s="41">
        <f t="shared" si="1"/>
        <v>465</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54">
        <v>1545</v>
      </c>
      <c r="D53" s="154">
        <v>141</v>
      </c>
      <c r="E53" s="41">
        <f t="shared" si="1"/>
        <v>1686</v>
      </c>
      <c r="F53" s="38"/>
      <c r="G53" s="66"/>
      <c r="H53" s="67"/>
      <c r="I53" s="61"/>
    </row>
    <row r="54" spans="1:9" s="44" customFormat="1">
      <c r="A54" s="19"/>
      <c r="B54" s="8" t="s">
        <v>7</v>
      </c>
      <c r="C54" s="13">
        <v>153</v>
      </c>
      <c r="D54" s="13">
        <v>19</v>
      </c>
      <c r="E54" s="41">
        <f t="shared" si="1"/>
        <v>172</v>
      </c>
      <c r="F54" s="38"/>
      <c r="G54" s="37"/>
      <c r="H54" s="37"/>
      <c r="I54" s="37"/>
    </row>
    <row r="55" spans="1:9" s="44" customFormat="1" ht="14.4">
      <c r="A55" s="19"/>
      <c r="B55" s="8" t="s">
        <v>8</v>
      </c>
      <c r="C55" s="13">
        <v>4</v>
      </c>
      <c r="D55" s="13">
        <v>1</v>
      </c>
      <c r="E55" s="41">
        <f t="shared" si="1"/>
        <v>5</v>
      </c>
      <c r="F55" s="45"/>
      <c r="G55" s="61"/>
      <c r="H55" s="68"/>
      <c r="I55" s="67"/>
    </row>
    <row r="56" spans="1:9" s="44" customFormat="1">
      <c r="A56" s="19"/>
      <c r="B56" s="8" t="s">
        <v>9</v>
      </c>
      <c r="C56" s="155">
        <v>1</v>
      </c>
      <c r="D56" s="155">
        <v>14</v>
      </c>
      <c r="E56" s="41">
        <f t="shared" si="1"/>
        <v>15</v>
      </c>
      <c r="F56" s="38"/>
      <c r="G56" s="37"/>
      <c r="H56" s="37"/>
      <c r="I56" s="37"/>
    </row>
    <row r="57" spans="1:9" s="44" customFormat="1" ht="23.4">
      <c r="A57" s="19" t="s">
        <v>29</v>
      </c>
      <c r="B57" s="5" t="s">
        <v>30</v>
      </c>
      <c r="C57" s="30">
        <f>SUM(C53:C56)</f>
        <v>1703</v>
      </c>
      <c r="D57" s="30">
        <f>SUM(D53:D56)</f>
        <v>175</v>
      </c>
      <c r="E57" s="41">
        <f t="shared" si="1"/>
        <v>1878</v>
      </c>
      <c r="F57" s="38"/>
      <c r="G57" s="37"/>
      <c r="H57" s="37"/>
      <c r="I57" s="37"/>
    </row>
    <row r="58" spans="1:9" s="44" customFormat="1">
      <c r="A58" s="19"/>
      <c r="B58" s="5"/>
      <c r="C58" s="6"/>
      <c r="D58" s="6"/>
      <c r="E58" s="41"/>
      <c r="F58" s="38"/>
      <c r="G58" s="37"/>
      <c r="H58" s="37"/>
      <c r="I58" s="37"/>
    </row>
    <row r="59" spans="1:9" s="44" customFormat="1">
      <c r="A59" s="90" t="s">
        <v>74</v>
      </c>
      <c r="B59" s="5" t="s">
        <v>31</v>
      </c>
      <c r="C59" s="86">
        <v>138</v>
      </c>
      <c r="D59" s="86">
        <v>8</v>
      </c>
      <c r="E59" s="41">
        <f t="shared" si="1"/>
        <v>146</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14.4">
      <c r="A62" s="19" t="s">
        <v>33</v>
      </c>
      <c r="B62" s="156" t="s">
        <v>34</v>
      </c>
      <c r="C62" s="89">
        <v>730</v>
      </c>
      <c r="D62" s="89">
        <v>386</v>
      </c>
      <c r="E62" s="41">
        <f t="shared" si="1"/>
        <v>1116</v>
      </c>
      <c r="F62" s="38"/>
      <c r="G62" s="37"/>
      <c r="H62" s="64"/>
      <c r="I62" s="64"/>
    </row>
    <row r="63" spans="1:9" s="44" customFormat="1">
      <c r="A63" s="19" t="s">
        <v>35</v>
      </c>
      <c r="B63" s="156" t="s">
        <v>36</v>
      </c>
      <c r="C63" s="89">
        <v>167</v>
      </c>
      <c r="D63" s="89">
        <v>366</v>
      </c>
      <c r="E63" s="41">
        <f t="shared" si="1"/>
        <v>533</v>
      </c>
      <c r="F63" s="38"/>
      <c r="G63" s="37"/>
      <c r="H63" s="37"/>
      <c r="I63" s="37"/>
    </row>
    <row r="64" spans="1:9" s="44" customFormat="1" ht="14.4">
      <c r="A64" s="19" t="s">
        <v>37</v>
      </c>
      <c r="B64" s="156" t="s">
        <v>38</v>
      </c>
      <c r="C64" s="89">
        <v>45</v>
      </c>
      <c r="D64" s="89">
        <v>71</v>
      </c>
      <c r="E64" s="41">
        <f t="shared" si="1"/>
        <v>116</v>
      </c>
      <c r="F64" s="38"/>
      <c r="G64" s="62"/>
      <c r="H64" s="61"/>
    </row>
    <row r="65" spans="1:9" s="44" customFormat="1">
      <c r="A65" s="19" t="s">
        <v>39</v>
      </c>
      <c r="B65" s="156" t="s">
        <v>40</v>
      </c>
      <c r="C65" s="89">
        <v>302</v>
      </c>
      <c r="D65" s="89">
        <v>1118</v>
      </c>
      <c r="E65" s="41">
        <f t="shared" si="1"/>
        <v>1420</v>
      </c>
      <c r="F65" s="38"/>
      <c r="G65" s="37"/>
      <c r="H65" s="37"/>
    </row>
    <row r="66" spans="1:9" s="44" customFormat="1" ht="26.4">
      <c r="A66" s="19" t="s">
        <v>41</v>
      </c>
      <c r="B66" s="29" t="s">
        <v>55</v>
      </c>
      <c r="C66" s="30">
        <f>SUM(C62:C65)</f>
        <v>1244</v>
      </c>
      <c r="D66" s="30">
        <f>SUM(D62:D65)</f>
        <v>1941</v>
      </c>
      <c r="E66" s="41">
        <f t="shared" si="1"/>
        <v>3185</v>
      </c>
      <c r="F66" s="38"/>
      <c r="G66" s="62"/>
      <c r="H66" s="64"/>
    </row>
    <row r="67" spans="1:9" s="44" customFormat="1" ht="24">
      <c r="A67" s="20" t="s">
        <v>42</v>
      </c>
      <c r="B67" s="11" t="s">
        <v>21</v>
      </c>
      <c r="C67" s="12">
        <v>24</v>
      </c>
      <c r="D67" s="12">
        <v>23</v>
      </c>
      <c r="E67" s="41">
        <f t="shared" si="1"/>
        <v>47</v>
      </c>
      <c r="F67" s="38"/>
      <c r="G67" s="37"/>
      <c r="H67" s="37"/>
    </row>
    <row r="68" spans="1:9" s="44" customFormat="1" ht="23.4">
      <c r="A68" s="19" t="s">
        <v>43</v>
      </c>
      <c r="B68" s="5" t="s">
        <v>44</v>
      </c>
      <c r="C68" s="30">
        <f>C66-C67</f>
        <v>1220</v>
      </c>
      <c r="D68" s="30">
        <f>D66-D67</f>
        <v>1918</v>
      </c>
      <c r="E68" s="41">
        <f t="shared" si="1"/>
        <v>3138</v>
      </c>
      <c r="F68" s="38"/>
      <c r="G68" s="63"/>
      <c r="H68" s="69"/>
    </row>
    <row r="69" spans="1:9" s="44" customFormat="1">
      <c r="A69" s="19"/>
      <c r="B69" s="5"/>
      <c r="C69" s="6"/>
      <c r="D69" s="6"/>
      <c r="E69" s="41"/>
      <c r="F69" s="38"/>
      <c r="G69" s="37"/>
      <c r="H69" s="37"/>
    </row>
    <row r="70" spans="1:9" s="44" customFormat="1" ht="47.4">
      <c r="A70" s="19" t="s">
        <v>45</v>
      </c>
      <c r="B70" s="5" t="s">
        <v>46</v>
      </c>
      <c r="C70" s="77">
        <f>C43+C50+C57+C59+C60+C68</f>
        <v>3571</v>
      </c>
      <c r="D70" s="77">
        <f>D43+D50+D57+D59+D60+D68</f>
        <v>2537</v>
      </c>
      <c r="E70" s="41">
        <f t="shared" si="1"/>
        <v>6108</v>
      </c>
      <c r="F70" s="38"/>
      <c r="G70" s="70"/>
      <c r="H70" s="64"/>
    </row>
    <row r="71" spans="1:9" s="44" customFormat="1">
      <c r="A71" s="19"/>
      <c r="B71" s="14"/>
      <c r="C71" s="6"/>
      <c r="D71" s="6"/>
      <c r="E71" s="41"/>
      <c r="F71" s="38"/>
      <c r="G71" s="37"/>
      <c r="H71" s="37"/>
    </row>
    <row r="72" spans="1:9" s="44" customFormat="1" ht="23.4">
      <c r="A72" s="19" t="s">
        <v>47</v>
      </c>
      <c r="B72" s="5" t="s">
        <v>48</v>
      </c>
      <c r="C72" s="30">
        <v>12</v>
      </c>
      <c r="D72" s="30">
        <v>4</v>
      </c>
      <c r="E72" s="41">
        <f t="shared" si="1"/>
        <v>16</v>
      </c>
      <c r="F72" s="45"/>
      <c r="G72" s="71"/>
      <c r="H72" s="72"/>
    </row>
    <row r="73" spans="1:9" s="44" customFormat="1">
      <c r="A73" s="19"/>
      <c r="B73" s="14"/>
      <c r="C73" s="6"/>
      <c r="D73" s="6"/>
      <c r="E73" s="41"/>
      <c r="F73" s="38"/>
      <c r="G73" s="37"/>
      <c r="H73" s="37"/>
      <c r="I73" s="37"/>
    </row>
    <row r="74" spans="1:9" s="44" customFormat="1" ht="47.4">
      <c r="A74" s="19" t="s">
        <v>49</v>
      </c>
      <c r="B74" s="5" t="s">
        <v>50</v>
      </c>
      <c r="C74" s="10">
        <f>C70+C72</f>
        <v>3583</v>
      </c>
      <c r="D74" s="10">
        <f>D70+D72</f>
        <v>2541</v>
      </c>
      <c r="E74" s="41">
        <f>D74+C74</f>
        <v>6124</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v>33</v>
      </c>
      <c r="D76" s="91">
        <v>7</v>
      </c>
      <c r="E76" s="41">
        <f>D76+C76</f>
        <v>40</v>
      </c>
      <c r="F76" s="38"/>
      <c r="G76" s="37"/>
      <c r="H76" s="37"/>
      <c r="I76" s="37"/>
    </row>
    <row r="77" spans="1:9" s="44" customFormat="1" ht="30.75" customHeight="1">
      <c r="A77" s="175" t="s">
        <v>56</v>
      </c>
      <c r="B77" s="176"/>
      <c r="C77" s="92">
        <f>C6+C33-C67-C74</f>
        <v>39</v>
      </c>
      <c r="D77" s="92">
        <f>D6+D33-D67-D74</f>
        <v>7</v>
      </c>
      <c r="E77" s="93">
        <f>(E6+E33)-(E67+E74)</f>
        <v>46</v>
      </c>
      <c r="F77" s="38"/>
      <c r="G77" s="37"/>
      <c r="H77" s="37"/>
      <c r="I77" s="37"/>
    </row>
    <row r="78" spans="1:9" s="44" customFormat="1" ht="16.2" customHeight="1">
      <c r="A78" s="74"/>
      <c r="B78" s="75" t="s">
        <v>67</v>
      </c>
      <c r="C78" s="94">
        <f>1-C68/C35</f>
        <v>0.65978806469604012</v>
      </c>
      <c r="D78" s="94">
        <f t="shared" ref="D78:E78" si="2">1-D68/D35</f>
        <v>0.24488188976377956</v>
      </c>
      <c r="E78" s="94">
        <f t="shared" si="2"/>
        <v>0.48775710088148871</v>
      </c>
      <c r="F78" s="31"/>
      <c r="G78" s="37"/>
      <c r="H78" s="37"/>
      <c r="I78" s="37"/>
    </row>
    <row r="79" spans="1:9" s="44" customFormat="1" ht="16.2" customHeight="1">
      <c r="A79" s="74"/>
      <c r="B79" s="75" t="s">
        <v>68</v>
      </c>
      <c r="C79" s="94">
        <f>1-C66/C33</f>
        <v>0.6554016620498615</v>
      </c>
      <c r="D79" s="94">
        <f t="shared" ref="D79:E79" si="3">1-D66/D33</f>
        <v>0.24268435427233714</v>
      </c>
      <c r="E79" s="94">
        <f t="shared" si="3"/>
        <v>0.48404341487121338</v>
      </c>
      <c r="F79" s="38"/>
      <c r="G79" s="37"/>
      <c r="H79" s="37"/>
      <c r="I79" s="37"/>
    </row>
    <row r="80" spans="1:9" ht="16.2" customHeight="1">
      <c r="A80" s="74"/>
      <c r="B80" s="75" t="s">
        <v>70</v>
      </c>
      <c r="C80" s="94">
        <f>C59/C35</f>
        <v>3.8482989403234802E-2</v>
      </c>
      <c r="D80" s="94">
        <f t="shared" ref="D80:E80" si="4">D59/D35</f>
        <v>3.1496062992125984E-3</v>
      </c>
      <c r="E80" s="94">
        <f t="shared" si="4"/>
        <v>2.3832843617368593E-2</v>
      </c>
    </row>
    <row r="81" spans="1:11" ht="16.2" customHeight="1">
      <c r="A81" s="74"/>
      <c r="B81" s="75" t="s">
        <v>69</v>
      </c>
      <c r="C81" s="94">
        <f>D66/E66</f>
        <v>0.60941915227629517</v>
      </c>
      <c r="D81" s="94"/>
      <c r="E81" s="94"/>
    </row>
    <row r="82" spans="1:11" ht="16.2" customHeight="1">
      <c r="A82" s="74"/>
      <c r="B82" s="75"/>
      <c r="C82" s="31"/>
      <c r="D82" s="31"/>
      <c r="E82" s="31"/>
    </row>
    <row r="83" spans="1:11" ht="64.2" customHeight="1">
      <c r="A83" s="177" t="s">
        <v>57</v>
      </c>
      <c r="B83" s="178"/>
      <c r="C83" s="178"/>
      <c r="D83" s="178"/>
      <c r="E83" s="178"/>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0.65950320960089315</v>
      </c>
      <c r="D92" s="36" t="s">
        <v>66</v>
      </c>
      <c r="E92" s="34">
        <f>(D74-D68)/D74</f>
        <v>0.24517906336088155</v>
      </c>
      <c r="F92" s="38"/>
      <c r="G92" s="37"/>
      <c r="H92" s="37"/>
      <c r="I92" s="37"/>
      <c r="J92" s="73"/>
      <c r="K92" s="73"/>
    </row>
    <row r="93" spans="1:11" ht="68.25" customHeight="1">
      <c r="A93" s="179" t="s">
        <v>52</v>
      </c>
      <c r="B93" s="179"/>
      <c r="C93" s="179"/>
      <c r="D93" s="179"/>
      <c r="E93" s="179"/>
    </row>
    <row r="94" spans="1:11" ht="25.5" customHeight="1"/>
    <row r="95" spans="1:11" ht="18.75" customHeight="1">
      <c r="A95" s="3" t="s">
        <v>53</v>
      </c>
    </row>
  </sheetData>
  <mergeCells count="3">
    <mergeCell ref="A83:E83"/>
    <mergeCell ref="A77:B77"/>
    <mergeCell ref="A93:E93"/>
  </mergeCells>
  <phoneticPr fontId="16" type="noConversion"/>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1" sqref="B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51" t="s">
        <v>91</v>
      </c>
      <c r="C1"/>
      <c r="D1"/>
      <c r="E1"/>
      <c r="F1" s="38"/>
      <c r="G1" s="42"/>
      <c r="H1" s="43"/>
      <c r="I1" s="43"/>
    </row>
    <row r="2" spans="1:9" s="44" customFormat="1" ht="15.6">
      <c r="A2"/>
      <c r="B2" s="151" t="s">
        <v>92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v>56</v>
      </c>
      <c r="D6" s="79">
        <v>11</v>
      </c>
      <c r="E6" s="41">
        <f>D6+C6</f>
        <v>67</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v>2036</v>
      </c>
      <c r="D10" s="80">
        <v>600</v>
      </c>
      <c r="E10" s="41">
        <f>D10+C10</f>
        <v>2636</v>
      </c>
      <c r="F10" s="45"/>
      <c r="G10" s="50"/>
      <c r="H10" s="49"/>
      <c r="I10" s="47"/>
    </row>
    <row r="11" spans="1:9" s="44" customFormat="1" ht="13.8">
      <c r="A11" s="19"/>
      <c r="B11" s="8" t="s">
        <v>7</v>
      </c>
      <c r="C11" s="80">
        <v>264</v>
      </c>
      <c r="D11" s="80">
        <v>319</v>
      </c>
      <c r="E11" s="41">
        <f t="shared" ref="E11:E14" si="0">D11+C11</f>
        <v>583</v>
      </c>
      <c r="F11" s="51"/>
      <c r="G11" s="37"/>
      <c r="H11" s="37"/>
      <c r="I11" s="37"/>
    </row>
    <row r="12" spans="1:9" s="44" customFormat="1">
      <c r="A12" s="19"/>
      <c r="B12" s="8" t="s">
        <v>8</v>
      </c>
      <c r="C12" s="80">
        <v>69</v>
      </c>
      <c r="D12" s="80">
        <v>93</v>
      </c>
      <c r="E12" s="41">
        <f t="shared" si="0"/>
        <v>162</v>
      </c>
      <c r="F12" s="45"/>
      <c r="G12" s="37"/>
      <c r="H12" s="37"/>
      <c r="I12" s="37"/>
    </row>
    <row r="13" spans="1:9" s="44" customFormat="1">
      <c r="A13" s="19"/>
      <c r="B13" s="8" t="s">
        <v>9</v>
      </c>
      <c r="C13" s="80">
        <v>189</v>
      </c>
      <c r="D13" s="80">
        <v>503</v>
      </c>
      <c r="E13" s="41">
        <f t="shared" si="0"/>
        <v>692</v>
      </c>
      <c r="F13" s="45"/>
      <c r="G13" s="37"/>
      <c r="H13" s="37"/>
      <c r="I13" s="37"/>
    </row>
    <row r="14" spans="1:9" s="44" customFormat="1">
      <c r="A14" s="19" t="s">
        <v>10</v>
      </c>
      <c r="B14" s="9" t="s">
        <v>11</v>
      </c>
      <c r="C14" s="77">
        <f>SUM(C10:C13)</f>
        <v>2558</v>
      </c>
      <c r="D14" s="77">
        <f>SUM(D10:D13)</f>
        <v>1515</v>
      </c>
      <c r="E14" s="41">
        <f t="shared" si="0"/>
        <v>4073</v>
      </c>
      <c r="F14" s="45"/>
      <c r="G14" s="37"/>
      <c r="H14" s="37"/>
      <c r="I14" s="37"/>
    </row>
    <row r="15" spans="1:9" s="44" customFormat="1" ht="36">
      <c r="A15" s="19"/>
      <c r="B15" s="7" t="s">
        <v>58</v>
      </c>
      <c r="C15" s="6"/>
      <c r="D15" s="6"/>
      <c r="E15" s="41"/>
      <c r="F15" s="38"/>
      <c r="G15" s="37"/>
      <c r="H15" s="37"/>
      <c r="I15" s="37"/>
    </row>
    <row r="16" spans="1:9" s="44" customFormat="1">
      <c r="A16" s="19"/>
      <c r="B16" s="8" t="s">
        <v>6</v>
      </c>
      <c r="C16" s="6">
        <v>130</v>
      </c>
      <c r="D16" s="6">
        <v>33</v>
      </c>
      <c r="E16" s="41">
        <f t="shared" ref="E16:E72" si="1">D16+C16</f>
        <v>163</v>
      </c>
      <c r="F16" s="52"/>
      <c r="G16" s="37"/>
      <c r="H16" s="37"/>
      <c r="I16" s="37"/>
    </row>
    <row r="17" spans="1:9" s="44" customFormat="1" ht="13.8">
      <c r="A17" s="19"/>
      <c r="B17" s="8" t="s">
        <v>7</v>
      </c>
      <c r="C17" s="6">
        <v>24</v>
      </c>
      <c r="D17" s="6">
        <v>33</v>
      </c>
      <c r="E17" s="41">
        <f t="shared" si="1"/>
        <v>57</v>
      </c>
      <c r="F17" s="51"/>
      <c r="G17" s="37"/>
      <c r="H17" s="37"/>
      <c r="I17" s="37"/>
    </row>
    <row r="18" spans="1:9" s="44" customFormat="1" ht="15.6">
      <c r="A18" s="19"/>
      <c r="B18" s="8" t="s">
        <v>8</v>
      </c>
      <c r="C18" s="6">
        <v>18</v>
      </c>
      <c r="D18" s="6">
        <v>8</v>
      </c>
      <c r="E18" s="41">
        <f t="shared" si="1"/>
        <v>26</v>
      </c>
      <c r="F18" s="45"/>
      <c r="G18" s="53"/>
      <c r="H18" s="54"/>
      <c r="I18" s="53"/>
    </row>
    <row r="19" spans="1:9" s="44" customFormat="1">
      <c r="A19" s="19"/>
      <c r="B19" s="8" t="s">
        <v>9</v>
      </c>
      <c r="C19" s="6">
        <v>35</v>
      </c>
      <c r="D19" s="6">
        <v>144</v>
      </c>
      <c r="E19" s="41">
        <f t="shared" si="1"/>
        <v>179</v>
      </c>
      <c r="F19" s="45"/>
      <c r="G19" s="37"/>
      <c r="H19" s="37"/>
      <c r="I19" s="37"/>
    </row>
    <row r="20" spans="1:9" s="44" customFormat="1" ht="34.799999999999997">
      <c r="A20" s="19" t="s">
        <v>12</v>
      </c>
      <c r="B20" s="9" t="s">
        <v>13</v>
      </c>
      <c r="C20" s="10">
        <f>SUM(C16:C19)</f>
        <v>207</v>
      </c>
      <c r="D20" s="10">
        <f>SUM(D16:D19)</f>
        <v>218</v>
      </c>
      <c r="E20" s="41">
        <f t="shared" si="1"/>
        <v>425</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v>77</v>
      </c>
      <c r="D22" s="81">
        <v>35</v>
      </c>
      <c r="E22" s="41">
        <f t="shared" si="1"/>
        <v>112</v>
      </c>
      <c r="F22" s="52"/>
      <c r="G22" s="55"/>
      <c r="H22" s="56"/>
      <c r="I22" s="53"/>
    </row>
    <row r="23" spans="1:9" s="44" customFormat="1" ht="13.8">
      <c r="A23" s="19"/>
      <c r="B23" s="8" t="s">
        <v>7</v>
      </c>
      <c r="C23" s="81">
        <v>3</v>
      </c>
      <c r="D23" s="81">
        <v>6</v>
      </c>
      <c r="E23" s="41">
        <f t="shared" si="1"/>
        <v>9</v>
      </c>
      <c r="F23" s="51"/>
      <c r="G23" s="37"/>
      <c r="H23" s="37"/>
      <c r="I23" s="37"/>
    </row>
    <row r="24" spans="1:9" s="44" customFormat="1">
      <c r="A24" s="19"/>
      <c r="B24" s="8" t="s">
        <v>8</v>
      </c>
      <c r="C24" s="81">
        <v>4</v>
      </c>
      <c r="D24" s="81">
        <v>0</v>
      </c>
      <c r="E24" s="41">
        <f t="shared" si="1"/>
        <v>4</v>
      </c>
      <c r="F24" s="45"/>
      <c r="G24" s="37"/>
      <c r="H24" s="37"/>
      <c r="I24" s="37"/>
    </row>
    <row r="25" spans="1:9" s="44" customFormat="1">
      <c r="A25" s="19"/>
      <c r="B25" s="8" t="s">
        <v>9</v>
      </c>
      <c r="C25" s="81">
        <v>5</v>
      </c>
      <c r="D25" s="81">
        <v>22</v>
      </c>
      <c r="E25" s="41">
        <f t="shared" si="1"/>
        <v>27</v>
      </c>
      <c r="F25" s="45"/>
      <c r="G25" s="37"/>
      <c r="H25" s="37"/>
      <c r="I25" s="37"/>
    </row>
    <row r="26" spans="1:9" s="44" customFormat="1" ht="34.799999999999997">
      <c r="A26" s="19" t="s">
        <v>14</v>
      </c>
      <c r="B26" s="9" t="s">
        <v>15</v>
      </c>
      <c r="C26" s="10">
        <f>SUM(C22:C25)</f>
        <v>89</v>
      </c>
      <c r="D26" s="10">
        <f>SUM(D22:D25)</f>
        <v>63</v>
      </c>
      <c r="E26" s="41">
        <f t="shared" si="1"/>
        <v>152</v>
      </c>
      <c r="F26" s="45"/>
      <c r="G26" s="37"/>
      <c r="H26" s="37"/>
      <c r="I26" s="37"/>
    </row>
    <row r="27" spans="1:9" s="44" customFormat="1" ht="24">
      <c r="A27" s="19"/>
      <c r="B27" s="7" t="s">
        <v>16</v>
      </c>
      <c r="C27" s="6"/>
      <c r="D27" s="6"/>
      <c r="E27" s="41"/>
      <c r="F27" s="38"/>
      <c r="G27" s="37"/>
      <c r="H27" s="37"/>
      <c r="I27" s="37"/>
    </row>
    <row r="28" spans="1:9" s="44" customFormat="1">
      <c r="A28" s="19"/>
      <c r="B28" s="8" t="s">
        <v>6</v>
      </c>
      <c r="C28" s="6">
        <v>0</v>
      </c>
      <c r="D28" s="6">
        <v>0</v>
      </c>
      <c r="E28" s="41">
        <f t="shared" si="1"/>
        <v>0</v>
      </c>
      <c r="F28" s="45"/>
      <c r="G28" s="37"/>
      <c r="H28" s="37"/>
      <c r="I28" s="37"/>
    </row>
    <row r="29" spans="1:9" s="44" customFormat="1" ht="15.6">
      <c r="A29" s="19"/>
      <c r="B29" s="8" t="s">
        <v>7</v>
      </c>
      <c r="C29" s="6">
        <v>0</v>
      </c>
      <c r="D29" s="6">
        <v>0</v>
      </c>
      <c r="E29" s="41">
        <f t="shared" si="1"/>
        <v>0</v>
      </c>
      <c r="F29" s="38"/>
      <c r="G29" s="47"/>
      <c r="H29" s="49"/>
      <c r="I29" s="47"/>
    </row>
    <row r="30" spans="1:9" s="44" customFormat="1">
      <c r="A30" s="19"/>
      <c r="B30" s="8" t="s">
        <v>8</v>
      </c>
      <c r="C30" s="6">
        <v>0</v>
      </c>
      <c r="D30" s="6">
        <v>0</v>
      </c>
      <c r="E30" s="41">
        <f t="shared" si="1"/>
        <v>0</v>
      </c>
      <c r="F30" s="38"/>
      <c r="G30" s="37"/>
      <c r="H30" s="37"/>
      <c r="I30" s="37"/>
    </row>
    <row r="31" spans="1:9" s="44" customFormat="1" ht="15.6">
      <c r="A31" s="19"/>
      <c r="B31" s="8" t="s">
        <v>9</v>
      </c>
      <c r="C31" s="6">
        <v>46</v>
      </c>
      <c r="D31" s="6">
        <v>21</v>
      </c>
      <c r="E31" s="41">
        <f t="shared" si="1"/>
        <v>67</v>
      </c>
      <c r="F31" s="45"/>
      <c r="G31" s="47"/>
      <c r="H31" s="49"/>
      <c r="I31" s="47"/>
    </row>
    <row r="32" spans="1:9" s="44" customFormat="1" ht="34.799999999999997">
      <c r="A32" s="19" t="s">
        <v>17</v>
      </c>
      <c r="B32" s="9" t="s">
        <v>18</v>
      </c>
      <c r="C32" s="10">
        <f>SUM(C28:C31)</f>
        <v>46</v>
      </c>
      <c r="D32" s="10">
        <f>SUM(D28:D31)</f>
        <v>21</v>
      </c>
      <c r="E32" s="41">
        <f t="shared" si="1"/>
        <v>67</v>
      </c>
      <c r="F32" s="38"/>
      <c r="G32" s="37"/>
      <c r="H32" s="37"/>
      <c r="I32" s="37"/>
    </row>
    <row r="33" spans="1:9" s="44" customFormat="1">
      <c r="A33" s="19" t="s">
        <v>19</v>
      </c>
      <c r="B33" s="29" t="s">
        <v>54</v>
      </c>
      <c r="C33" s="30">
        <f>C14+C20+C26+C32</f>
        <v>2900</v>
      </c>
      <c r="D33" s="30">
        <f>D14+D20+D26+D32</f>
        <v>1817</v>
      </c>
      <c r="E33" s="41">
        <f t="shared" si="1"/>
        <v>4717</v>
      </c>
      <c r="F33" s="45"/>
      <c r="G33" s="37"/>
      <c r="H33" s="37"/>
      <c r="I33" s="37"/>
    </row>
    <row r="34" spans="1:9" s="44" customFormat="1" ht="24">
      <c r="A34" s="20" t="s">
        <v>20</v>
      </c>
      <c r="B34" s="11" t="s">
        <v>21</v>
      </c>
      <c r="C34" s="153">
        <v>46</v>
      </c>
      <c r="D34" s="153">
        <v>21</v>
      </c>
      <c r="E34" s="41">
        <f t="shared" si="1"/>
        <v>67</v>
      </c>
      <c r="F34" s="45"/>
      <c r="G34" s="49"/>
      <c r="H34" s="57"/>
      <c r="I34" s="49"/>
    </row>
    <row r="35" spans="1:9" s="44" customFormat="1" ht="24">
      <c r="A35" s="19" t="s">
        <v>22</v>
      </c>
      <c r="B35" s="5" t="s">
        <v>23</v>
      </c>
      <c r="C35" s="30">
        <f>C33-C34</f>
        <v>2854</v>
      </c>
      <c r="D35" s="30">
        <f>D33-D34</f>
        <v>1796</v>
      </c>
      <c r="E35" s="41">
        <f t="shared" si="1"/>
        <v>4650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v>368</v>
      </c>
      <c r="D39" s="82">
        <v>168</v>
      </c>
      <c r="E39" s="41">
        <f t="shared" si="1"/>
        <v>536</v>
      </c>
      <c r="F39" s="38"/>
      <c r="G39" s="37"/>
      <c r="H39" s="37"/>
      <c r="I39" s="37"/>
    </row>
    <row r="40" spans="1:9" s="44" customFormat="1">
      <c r="A40" s="19"/>
      <c r="B40" s="8" t="s">
        <v>7</v>
      </c>
      <c r="C40" s="82">
        <v>19</v>
      </c>
      <c r="D40" s="82">
        <v>2</v>
      </c>
      <c r="E40" s="41">
        <f t="shared" si="1"/>
        <v>21</v>
      </c>
      <c r="F40" s="38"/>
      <c r="G40" s="37"/>
      <c r="H40" s="37"/>
      <c r="I40" s="37"/>
    </row>
    <row r="41" spans="1:9" s="44" customFormat="1">
      <c r="A41" s="19"/>
      <c r="B41" s="8" t="s">
        <v>8</v>
      </c>
      <c r="C41" s="82">
        <v>2</v>
      </c>
      <c r="D41" s="82">
        <v>0</v>
      </c>
      <c r="E41" s="41">
        <f t="shared" si="1"/>
        <v>2</v>
      </c>
      <c r="F41" s="45"/>
      <c r="G41" s="37"/>
      <c r="H41" s="37"/>
      <c r="I41" s="37"/>
    </row>
    <row r="42" spans="1:9" s="44" customFormat="1">
      <c r="A42" s="19"/>
      <c r="B42" s="8" t="s">
        <v>9</v>
      </c>
      <c r="C42" s="82">
        <v>0</v>
      </c>
      <c r="D42" s="82">
        <v>0</v>
      </c>
      <c r="E42" s="41">
        <f t="shared" si="1"/>
        <v>0</v>
      </c>
      <c r="F42" s="45"/>
      <c r="G42" s="37"/>
      <c r="H42" s="37"/>
      <c r="I42" s="37"/>
    </row>
    <row r="43" spans="1:9" s="44" customFormat="1">
      <c r="A43" s="19" t="s">
        <v>25</v>
      </c>
      <c r="B43" s="9" t="s">
        <v>26</v>
      </c>
      <c r="C43" s="30">
        <f>SUM(C39:C42)</f>
        <v>389</v>
      </c>
      <c r="D43" s="30">
        <f>SUM(D39:D42)</f>
        <v>170</v>
      </c>
      <c r="E43" s="41">
        <f t="shared" si="1"/>
        <v>559</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v>58</v>
      </c>
      <c r="D46" s="83">
        <v>89</v>
      </c>
      <c r="E46" s="41">
        <f t="shared" si="1"/>
        <v>147</v>
      </c>
      <c r="F46" s="38"/>
      <c r="G46" s="37"/>
      <c r="H46" s="37"/>
      <c r="I46" s="37"/>
    </row>
    <row r="47" spans="1:9" s="44" customFormat="1">
      <c r="A47" s="19"/>
      <c r="B47" s="8" t="s">
        <v>7</v>
      </c>
      <c r="C47" s="83">
        <v>21</v>
      </c>
      <c r="D47" s="83">
        <v>27</v>
      </c>
      <c r="E47" s="41">
        <f t="shared" si="1"/>
        <v>48</v>
      </c>
      <c r="F47" s="38"/>
      <c r="G47" s="37"/>
      <c r="H47" s="37"/>
      <c r="I47" s="37"/>
    </row>
    <row r="48" spans="1:9" s="44" customFormat="1">
      <c r="A48" s="19"/>
      <c r="B48" s="8" t="s">
        <v>8</v>
      </c>
      <c r="C48" s="83">
        <v>11</v>
      </c>
      <c r="D48" s="83">
        <v>14</v>
      </c>
      <c r="E48" s="41">
        <f t="shared" si="1"/>
        <v>25</v>
      </c>
      <c r="F48" s="38"/>
      <c r="G48" s="37"/>
      <c r="H48" s="37"/>
      <c r="I48" s="37"/>
    </row>
    <row r="49" spans="1:9" s="44" customFormat="1" ht="14.4">
      <c r="A49" s="19"/>
      <c r="B49" s="8" t="s">
        <v>9</v>
      </c>
      <c r="C49" s="83">
        <v>92</v>
      </c>
      <c r="D49" s="83">
        <v>57</v>
      </c>
      <c r="E49" s="41">
        <f t="shared" si="1"/>
        <v>149</v>
      </c>
      <c r="F49" s="45"/>
      <c r="G49" s="59"/>
      <c r="H49" s="60"/>
      <c r="I49" s="61"/>
    </row>
    <row r="50" spans="1:9" s="44" customFormat="1" ht="23.4">
      <c r="A50" s="19" t="s">
        <v>27</v>
      </c>
      <c r="B50" s="5" t="s">
        <v>28</v>
      </c>
      <c r="C50" s="30">
        <f>SUM(C46:C49)</f>
        <v>182</v>
      </c>
      <c r="D50" s="30">
        <f>SUM(D46:D49)</f>
        <v>187</v>
      </c>
      <c r="E50" s="41">
        <f t="shared" si="1"/>
        <v>369</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53">
        <v>1055</v>
      </c>
      <c r="D53" s="153">
        <v>67</v>
      </c>
      <c r="E53" s="41">
        <f t="shared" si="1"/>
        <v>1122</v>
      </c>
      <c r="F53" s="38"/>
      <c r="G53" s="66"/>
      <c r="H53" s="67"/>
      <c r="I53" s="61"/>
    </row>
    <row r="54" spans="1:9" s="44" customFormat="1">
      <c r="A54" s="19"/>
      <c r="B54" s="8" t="s">
        <v>7</v>
      </c>
      <c r="C54" s="153">
        <v>75</v>
      </c>
      <c r="D54" s="153">
        <v>12</v>
      </c>
      <c r="E54" s="41">
        <f t="shared" si="1"/>
        <v>87</v>
      </c>
      <c r="F54" s="38"/>
      <c r="G54" s="37"/>
      <c r="H54" s="37"/>
      <c r="I54" s="37"/>
    </row>
    <row r="55" spans="1:9" s="44" customFormat="1" ht="14.4">
      <c r="A55" s="19"/>
      <c r="B55" s="8" t="s">
        <v>8</v>
      </c>
      <c r="C55" s="153">
        <v>5</v>
      </c>
      <c r="D55" s="153">
        <v>0</v>
      </c>
      <c r="E55" s="41">
        <f t="shared" si="1"/>
        <v>5</v>
      </c>
      <c r="F55" s="45"/>
      <c r="G55" s="61"/>
      <c r="H55" s="68"/>
      <c r="I55" s="67"/>
    </row>
    <row r="56" spans="1:9" s="44" customFormat="1">
      <c r="A56" s="19"/>
      <c r="B56" s="8" t="s">
        <v>9</v>
      </c>
      <c r="C56" s="153">
        <v>1</v>
      </c>
      <c r="D56" s="153">
        <v>0</v>
      </c>
      <c r="E56" s="41">
        <f t="shared" si="1"/>
        <v>1</v>
      </c>
      <c r="F56" s="38"/>
      <c r="G56" s="37"/>
      <c r="H56" s="37"/>
      <c r="I56" s="37"/>
    </row>
    <row r="57" spans="1:9" s="44" customFormat="1" ht="23.4">
      <c r="A57" s="19" t="s">
        <v>29</v>
      </c>
      <c r="B57" s="5" t="s">
        <v>30</v>
      </c>
      <c r="C57" s="30">
        <f>SUM(C53:C56)</f>
        <v>1136</v>
      </c>
      <c r="D57" s="30">
        <f>SUM(D53:D56)</f>
        <v>79</v>
      </c>
      <c r="E57" s="41">
        <f t="shared" si="1"/>
        <v>1215</v>
      </c>
      <c r="F57" s="38"/>
      <c r="G57" s="37"/>
      <c r="H57" s="37"/>
      <c r="I57" s="37"/>
    </row>
    <row r="58" spans="1:9" s="44" customFormat="1">
      <c r="A58" s="19"/>
      <c r="B58" s="5"/>
      <c r="C58" s="6"/>
      <c r="D58" s="6"/>
      <c r="E58" s="41"/>
      <c r="F58" s="38"/>
      <c r="G58" s="37"/>
      <c r="H58" s="37"/>
      <c r="I58" s="37"/>
    </row>
    <row r="59" spans="1:9" s="44" customFormat="1">
      <c r="A59" s="90" t="s">
        <v>74</v>
      </c>
      <c r="B59" s="5" t="s">
        <v>31</v>
      </c>
      <c r="C59" s="152">
        <v>116</v>
      </c>
      <c r="D59" s="152">
        <v>11</v>
      </c>
      <c r="E59" s="41">
        <f t="shared" si="1"/>
        <v>127</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v>554</v>
      </c>
      <c r="D62" s="89">
        <v>214</v>
      </c>
      <c r="E62" s="41">
        <f t="shared" si="1"/>
        <v>768</v>
      </c>
      <c r="F62" s="38"/>
      <c r="G62" s="37"/>
      <c r="H62" s="64"/>
      <c r="I62" s="64"/>
    </row>
    <row r="63" spans="1:9" s="44" customFormat="1" ht="36">
      <c r="A63" s="19" t="s">
        <v>35</v>
      </c>
      <c r="B63" s="13" t="s">
        <v>36</v>
      </c>
      <c r="C63" s="89">
        <v>165</v>
      </c>
      <c r="D63" s="89">
        <v>350</v>
      </c>
      <c r="E63" s="41">
        <f t="shared" si="1"/>
        <v>515</v>
      </c>
      <c r="F63" s="38"/>
      <c r="G63" s="37"/>
      <c r="H63" s="37"/>
      <c r="I63" s="37"/>
    </row>
    <row r="64" spans="1:9" s="44" customFormat="1" ht="36">
      <c r="A64" s="19" t="s">
        <v>37</v>
      </c>
      <c r="B64" s="13" t="s">
        <v>38</v>
      </c>
      <c r="C64" s="89">
        <v>70</v>
      </c>
      <c r="D64" s="89">
        <v>76</v>
      </c>
      <c r="E64" s="41">
        <f t="shared" si="1"/>
        <v>146</v>
      </c>
      <c r="F64" s="38"/>
      <c r="G64" s="62"/>
      <c r="H64" s="61"/>
    </row>
    <row r="65" spans="1:9" s="44" customFormat="1" ht="36">
      <c r="A65" s="19" t="s">
        <v>39</v>
      </c>
      <c r="B65" s="13" t="s">
        <v>40</v>
      </c>
      <c r="C65" s="89">
        <v>305</v>
      </c>
      <c r="D65" s="89">
        <v>738</v>
      </c>
      <c r="E65" s="41">
        <f t="shared" si="1"/>
        <v>1043</v>
      </c>
      <c r="F65" s="38"/>
      <c r="G65" s="37"/>
      <c r="H65" s="37"/>
    </row>
    <row r="66" spans="1:9" s="44" customFormat="1" ht="26.4">
      <c r="A66" s="19" t="s">
        <v>41</v>
      </c>
      <c r="B66" s="29" t="s">
        <v>55</v>
      </c>
      <c r="C66" s="30">
        <f>SUM(C62:C65)</f>
        <v>1094</v>
      </c>
      <c r="D66" s="30">
        <f>SUM(D62:D65)</f>
        <v>1378</v>
      </c>
      <c r="E66" s="41">
        <f t="shared" si="1"/>
        <v>2472</v>
      </c>
      <c r="F66" s="38"/>
      <c r="G66" s="62"/>
      <c r="H66" s="64"/>
    </row>
    <row r="67" spans="1:9" s="44" customFormat="1" ht="24">
      <c r="A67" s="20" t="s">
        <v>42</v>
      </c>
      <c r="B67" s="11" t="s">
        <v>21</v>
      </c>
      <c r="C67" s="12">
        <v>46</v>
      </c>
      <c r="D67" s="12">
        <v>21</v>
      </c>
      <c r="E67" s="41">
        <f t="shared" si="1"/>
        <v>67</v>
      </c>
      <c r="F67" s="38"/>
      <c r="G67" s="37"/>
      <c r="H67" s="37"/>
    </row>
    <row r="68" spans="1:9" s="44" customFormat="1" ht="23.4">
      <c r="A68" s="19" t="s">
        <v>43</v>
      </c>
      <c r="B68" s="5" t="s">
        <v>44</v>
      </c>
      <c r="C68" s="30">
        <f>C66-C67</f>
        <v>1048</v>
      </c>
      <c r="D68" s="30">
        <f>D66-D67</f>
        <v>1357</v>
      </c>
      <c r="E68" s="41">
        <f t="shared" si="1"/>
        <v>2405</v>
      </c>
      <c r="F68" s="38"/>
      <c r="G68" s="63"/>
      <c r="H68" s="69"/>
    </row>
    <row r="69" spans="1:9" s="44" customFormat="1">
      <c r="A69" s="19"/>
      <c r="B69" s="5"/>
      <c r="C69" s="6"/>
      <c r="D69" s="6"/>
      <c r="E69" s="41"/>
      <c r="F69" s="38"/>
      <c r="G69" s="37"/>
      <c r="H69" s="37"/>
    </row>
    <row r="70" spans="1:9" s="44" customFormat="1" ht="47.4">
      <c r="A70" s="19" t="s">
        <v>45</v>
      </c>
      <c r="B70" s="5" t="s">
        <v>46</v>
      </c>
      <c r="C70" s="77">
        <f>C43+C50+C57+C59+C60+C68</f>
        <v>2871</v>
      </c>
      <c r="D70" s="77">
        <f>D43+D50+D57+D59+D60+D68</f>
        <v>1804</v>
      </c>
      <c r="E70" s="41">
        <f t="shared" si="1"/>
        <v>4675</v>
      </c>
      <c r="F70" s="38"/>
      <c r="G70" s="70"/>
      <c r="H70" s="64"/>
    </row>
    <row r="71" spans="1:9" s="44" customFormat="1">
      <c r="A71" s="19"/>
      <c r="B71" s="14"/>
      <c r="C71" s="6"/>
      <c r="D71" s="6"/>
      <c r="E71" s="41"/>
      <c r="F71" s="38"/>
      <c r="G71" s="37"/>
      <c r="H71" s="37"/>
    </row>
    <row r="72" spans="1:9" s="44" customFormat="1" ht="23.4">
      <c r="A72" s="19" t="s">
        <v>47</v>
      </c>
      <c r="B72" s="5" t="s">
        <v>48</v>
      </c>
      <c r="C72" s="30">
        <v>1</v>
      </c>
      <c r="D72" s="30">
        <v>0</v>
      </c>
      <c r="E72" s="41">
        <f t="shared" si="1"/>
        <v>1</v>
      </c>
      <c r="F72" s="45"/>
      <c r="G72" s="71"/>
      <c r="H72" s="72"/>
    </row>
    <row r="73" spans="1:9" s="44" customFormat="1">
      <c r="A73" s="19"/>
      <c r="B73" s="14"/>
      <c r="C73" s="6"/>
      <c r="D73" s="6"/>
      <c r="E73" s="41"/>
      <c r="F73" s="38"/>
      <c r="G73" s="37"/>
      <c r="H73" s="37"/>
      <c r="I73" s="37"/>
    </row>
    <row r="74" spans="1:9" s="44" customFormat="1" ht="47.4">
      <c r="A74" s="19" t="s">
        <v>49</v>
      </c>
      <c r="B74" s="5" t="s">
        <v>50</v>
      </c>
      <c r="C74" s="10">
        <f>C70+C72</f>
        <v>2872</v>
      </c>
      <c r="D74" s="10">
        <f>D70+D72</f>
        <v>1804</v>
      </c>
      <c r="E74" s="41">
        <f>D74+C74</f>
        <v>4676</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v>38</v>
      </c>
      <c r="D76" s="91">
        <v>3</v>
      </c>
      <c r="E76" s="41">
        <f>D76+C76</f>
        <v>41</v>
      </c>
      <c r="F76" s="38"/>
      <c r="G76" s="37"/>
      <c r="H76" s="37"/>
      <c r="I76" s="37"/>
    </row>
    <row r="77" spans="1:9" s="44" customFormat="1" ht="30.75" customHeight="1">
      <c r="A77" s="175" t="s">
        <v>56</v>
      </c>
      <c r="B77" s="176"/>
      <c r="C77" s="92">
        <f>C6+C33-C67-C74</f>
        <v>38</v>
      </c>
      <c r="D77" s="92">
        <f>D6+D33-D67-D74</f>
        <v>3</v>
      </c>
      <c r="E77" s="93">
        <f>(E6+E33)-(E67+E74)</f>
        <v>41</v>
      </c>
      <c r="F77" s="38"/>
      <c r="G77" s="37"/>
      <c r="H77" s="37"/>
      <c r="I77" s="37"/>
    </row>
    <row r="78" spans="1:9" s="44" customFormat="1" ht="16.2" customHeight="1">
      <c r="A78" s="74"/>
      <c r="B78" s="75" t="s">
        <v>67</v>
      </c>
      <c r="C78" s="94">
        <f>1-C68/C35</f>
        <v>0.63279607568325158</v>
      </c>
      <c r="D78" s="94">
        <f t="shared" ref="D78:E78" si="2">1-D68/D35</f>
        <v>0.24443207126948774</v>
      </c>
      <c r="E78" s="94">
        <f t="shared" si="2"/>
        <v>0.48279569892473118</v>
      </c>
      <c r="F78" s="31"/>
      <c r="G78" s="37"/>
      <c r="H78" s="37"/>
      <c r="I78" s="37"/>
    </row>
    <row r="79" spans="1:9" s="44" customFormat="1" ht="16.2" customHeight="1">
      <c r="A79" s="74"/>
      <c r="B79" s="75" t="s">
        <v>68</v>
      </c>
      <c r="C79" s="94">
        <f>1-C66/C33</f>
        <v>0.62275862068965515</v>
      </c>
      <c r="D79" s="94">
        <f t="shared" ref="D79:E79" si="3">1-D66/D33</f>
        <v>0.2416070445789763</v>
      </c>
      <c r="E79" s="94">
        <f t="shared" si="3"/>
        <v>0.47593809624761496</v>
      </c>
      <c r="F79" s="38"/>
      <c r="G79" s="37"/>
      <c r="H79" s="37"/>
      <c r="I79" s="37"/>
    </row>
    <row r="80" spans="1:9" ht="16.2" customHeight="1">
      <c r="A80" s="74"/>
      <c r="B80" s="75" t="s">
        <v>70</v>
      </c>
      <c r="C80" s="94">
        <f>C59/C35</f>
        <v>4.0644709180098111E-2</v>
      </c>
      <c r="D80" s="94">
        <f t="shared" ref="D80:E80" si="4">D59/D35</f>
        <v>6.124721603563474E-3</v>
      </c>
      <c r="E80" s="94">
        <f t="shared" si="4"/>
        <v>2.7311827956989249E-2</v>
      </c>
    </row>
    <row r="81" spans="1:11" ht="16.2" customHeight="1">
      <c r="A81" s="74"/>
      <c r="B81" s="75" t="s">
        <v>69</v>
      </c>
      <c r="C81" s="94">
        <f>D66/E66</f>
        <v>0.55744336569579289</v>
      </c>
      <c r="D81" s="94"/>
      <c r="E81" s="94"/>
    </row>
    <row r="82" spans="1:11" ht="16.2" customHeight="1">
      <c r="A82" s="74"/>
      <c r="B82" s="75"/>
      <c r="C82" s="31"/>
      <c r="D82" s="31"/>
      <c r="E82" s="31"/>
    </row>
    <row r="83" spans="1:11" ht="64.2" customHeight="1">
      <c r="A83" s="177" t="s">
        <v>57</v>
      </c>
      <c r="B83" s="178"/>
      <c r="C83" s="178"/>
      <c r="D83" s="178"/>
      <c r="E83" s="178"/>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0.63509749303621166</v>
      </c>
      <c r="D92" s="36" t="s">
        <v>66</v>
      </c>
      <c r="E92" s="34">
        <f>(D74-D68)/D74</f>
        <v>0.24778270509977826</v>
      </c>
      <c r="F92" s="38"/>
      <c r="G92" s="37"/>
      <c r="H92" s="37"/>
      <c r="I92" s="37"/>
      <c r="J92" s="73"/>
      <c r="K92" s="73"/>
    </row>
    <row r="93" spans="1:11" ht="68.25" customHeight="1">
      <c r="A93" s="179" t="s">
        <v>52</v>
      </c>
      <c r="B93" s="179"/>
      <c r="C93" s="179"/>
      <c r="D93" s="179"/>
      <c r="E93" s="17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175" t="s">
        <v>56</v>
      </c>
      <c r="B77" s="176"/>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177" t="s">
        <v>57</v>
      </c>
      <c r="B83" s="178"/>
      <c r="C83" s="178"/>
      <c r="D83" s="178"/>
      <c r="E83" s="178"/>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179" t="s">
        <v>52</v>
      </c>
      <c r="B93" s="179"/>
      <c r="C93" s="179"/>
      <c r="D93" s="179"/>
      <c r="E93" s="179"/>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sqref="A1:XFD1048576"/>
    </sheetView>
  </sheetViews>
  <sheetFormatPr defaultRowHeight="13.2"/>
  <cols>
    <col min="1" max="1" width="18.88671875" style="44" customWidth="1"/>
    <col min="2" max="2" width="11.109375" style="44" bestFit="1" customWidth="1"/>
    <col min="3" max="4" width="8.88671875" style="44"/>
    <col min="5" max="5" width="16.21875" style="44" customWidth="1"/>
    <col min="6" max="6" width="11" style="44" customWidth="1"/>
    <col min="7" max="7" width="10.109375" style="44" bestFit="1" customWidth="1"/>
    <col min="8" max="9" width="8.88671875" style="44"/>
    <col min="10" max="10" width="9.77734375" style="44" customWidth="1"/>
    <col min="11" max="11" width="11.109375" style="44" bestFit="1" customWidth="1"/>
    <col min="12" max="16384" width="8.88671875" style="44"/>
  </cols>
  <sheetData>
    <row r="1" spans="1:13">
      <c r="A1" s="125"/>
      <c r="B1" s="73"/>
      <c r="D1" s="73"/>
    </row>
    <row r="5" spans="1:13">
      <c r="A5" s="73"/>
    </row>
    <row r="14" spans="1:13">
      <c r="A14" s="73"/>
    </row>
    <row r="15" spans="1:13">
      <c r="A15" s="73"/>
      <c r="K15" s="73"/>
      <c r="L15" s="73"/>
      <c r="M15" s="73"/>
    </row>
    <row r="16" spans="1:13">
      <c r="J16" s="126"/>
      <c r="K16" s="115"/>
      <c r="M16" s="114"/>
    </row>
    <row r="17" spans="1:15" s="102" customFormat="1" ht="13.8">
      <c r="A17" s="96"/>
      <c r="J17" s="110"/>
      <c r="K17" s="115"/>
      <c r="L17" s="44"/>
      <c r="M17" s="114"/>
    </row>
    <row r="18" spans="1:15" s="102" customFormat="1" ht="18" customHeight="1">
      <c r="A18" s="98"/>
    </row>
    <row r="19" spans="1:15" s="97" customFormat="1" ht="15" customHeight="1">
      <c r="E19" s="99"/>
      <c r="M19" s="99"/>
      <c r="N19" s="99"/>
    </row>
    <row r="20" spans="1:15" s="97" customFormat="1" ht="50.4" customHeight="1">
      <c r="D20" s="99"/>
      <c r="F20" s="127"/>
      <c r="J20" s="106"/>
      <c r="K20" s="99"/>
    </row>
    <row r="21" spans="1:15" s="102" customFormat="1" ht="16.8" customHeight="1">
      <c r="A21" s="103"/>
      <c r="B21" s="103"/>
      <c r="C21" s="103"/>
      <c r="D21" s="103"/>
      <c r="E21" s="103"/>
      <c r="F21" s="103"/>
      <c r="G21" s="99"/>
      <c r="H21" s="99"/>
      <c r="I21" s="99"/>
      <c r="J21" s="99"/>
      <c r="K21" s="99"/>
      <c r="L21" s="97"/>
      <c r="M21" s="97"/>
      <c r="N21" s="97"/>
      <c r="O21" s="97"/>
    </row>
    <row r="22" spans="1:15" s="102" customFormat="1" ht="16.8" customHeight="1">
      <c r="A22" s="104"/>
      <c r="B22" s="101"/>
      <c r="C22" s="100"/>
      <c r="D22" s="100"/>
      <c r="E22" s="100"/>
      <c r="F22" s="101"/>
      <c r="G22" s="100"/>
      <c r="H22" s="100"/>
      <c r="I22" s="101"/>
      <c r="J22" s="101"/>
    </row>
    <row r="23" spans="1:15" s="102" customFormat="1" ht="16.8" customHeight="1">
      <c r="A23" s="104"/>
      <c r="B23" s="101"/>
      <c r="C23" s="100"/>
      <c r="D23" s="100"/>
      <c r="E23" s="100"/>
      <c r="F23" s="101"/>
      <c r="G23" s="100"/>
      <c r="H23" s="100"/>
      <c r="I23" s="101"/>
      <c r="J23" s="101"/>
    </row>
    <row r="24" spans="1:15" s="102" customFormat="1" ht="16.8" customHeight="1">
      <c r="A24" s="104"/>
      <c r="B24" s="101"/>
      <c r="C24" s="100"/>
      <c r="D24" s="100"/>
      <c r="E24" s="100"/>
      <c r="F24" s="101"/>
      <c r="G24" s="100"/>
      <c r="H24" s="100"/>
      <c r="I24" s="101"/>
      <c r="J24" s="101"/>
    </row>
    <row r="25" spans="1:15" s="102" customFormat="1" ht="16.8" customHeight="1">
      <c r="A25" s="104"/>
      <c r="B25" s="101"/>
      <c r="C25" s="100"/>
      <c r="D25" s="100"/>
      <c r="E25" s="100"/>
      <c r="F25" s="101"/>
      <c r="G25" s="100"/>
      <c r="H25" s="100"/>
      <c r="I25" s="101"/>
      <c r="J25" s="101"/>
    </row>
    <row r="26" spans="1:15" s="102" customFormat="1" ht="16.8" customHeight="1">
      <c r="A26" s="104"/>
      <c r="B26" s="101"/>
      <c r="C26" s="100"/>
      <c r="D26" s="100"/>
      <c r="E26" s="100"/>
      <c r="F26" s="101"/>
      <c r="G26" s="100"/>
      <c r="H26" s="100"/>
      <c r="I26" s="101"/>
      <c r="J26" s="101"/>
    </row>
    <row r="27" spans="1:15" s="102" customFormat="1" ht="12" customHeight="1">
      <c r="A27" s="103"/>
    </row>
    <row r="28" spans="1:15" s="102" customFormat="1" ht="12" customHeight="1"/>
    <row r="29" spans="1:15" s="102" customFormat="1" ht="12" customHeight="1">
      <c r="A29" s="104"/>
    </row>
    <row r="30" spans="1:15" s="102" customFormat="1" ht="12" customHeight="1">
      <c r="A30" s="103"/>
    </row>
    <row r="31" spans="1:15" s="102" customFormat="1" ht="10.050000000000001" customHeight="1">
      <c r="A31" s="104"/>
      <c r="B31" s="101"/>
      <c r="C31" s="100"/>
      <c r="D31" s="100"/>
      <c r="E31" s="100"/>
      <c r="F31" s="101"/>
      <c r="G31" s="100"/>
      <c r="H31" s="100"/>
      <c r="I31" s="101"/>
    </row>
    <row r="32" spans="1:15" s="102" customFormat="1" ht="10.050000000000001" customHeight="1">
      <c r="A32" s="104"/>
      <c r="B32" s="101"/>
      <c r="C32" s="100"/>
      <c r="D32" s="100"/>
      <c r="E32" s="100"/>
      <c r="F32" s="101"/>
      <c r="G32" s="100"/>
      <c r="H32" s="100"/>
      <c r="I32" s="101"/>
    </row>
    <row r="33" spans="1:10" s="102" customFormat="1" ht="10.050000000000001" customHeight="1">
      <c r="A33" s="104"/>
      <c r="B33" s="101"/>
      <c r="C33" s="100"/>
      <c r="D33" s="100"/>
      <c r="E33" s="100"/>
      <c r="F33" s="101"/>
      <c r="G33" s="100"/>
      <c r="H33" s="100"/>
      <c r="I33" s="101"/>
    </row>
    <row r="34" spans="1:10" s="102" customFormat="1" ht="10.050000000000001" customHeight="1">
      <c r="A34" s="104"/>
      <c r="B34" s="101"/>
      <c r="C34" s="100"/>
      <c r="D34" s="100"/>
      <c r="E34" s="100"/>
      <c r="F34" s="101"/>
      <c r="G34" s="100"/>
      <c r="H34" s="100"/>
      <c r="I34" s="101"/>
      <c r="J34" s="101"/>
    </row>
    <row r="35" spans="1:10" s="102" customFormat="1" ht="10.050000000000001" customHeight="1">
      <c r="A35" s="104"/>
      <c r="B35" s="101"/>
      <c r="C35" s="100"/>
      <c r="D35" s="100"/>
      <c r="E35" s="100"/>
      <c r="F35" s="101"/>
      <c r="G35" s="100"/>
      <c r="H35" s="100"/>
      <c r="I35" s="101"/>
      <c r="J35" s="101"/>
    </row>
    <row r="36" spans="1:10" s="102" customFormat="1" ht="10.050000000000001" customHeight="1">
      <c r="A36" s="104"/>
      <c r="B36" s="101"/>
      <c r="C36" s="100"/>
      <c r="D36" s="100"/>
      <c r="E36" s="100"/>
      <c r="F36" s="101"/>
      <c r="G36" s="100"/>
      <c r="H36" s="100"/>
      <c r="I36" s="101"/>
    </row>
    <row r="37" spans="1:10" s="102" customFormat="1" ht="10.050000000000001" customHeight="1">
      <c r="A37" s="104"/>
      <c r="B37" s="101"/>
      <c r="C37" s="100"/>
      <c r="D37" s="100"/>
      <c r="E37" s="100"/>
      <c r="F37" s="101"/>
      <c r="G37" s="100"/>
      <c r="H37" s="100"/>
      <c r="I37" s="101"/>
    </row>
    <row r="38" spans="1:10" s="102" customFormat="1" ht="10.050000000000001" customHeight="1">
      <c r="A38" s="104"/>
      <c r="B38" s="101"/>
      <c r="C38" s="100"/>
      <c r="D38" s="100"/>
      <c r="E38" s="100"/>
      <c r="F38" s="101"/>
      <c r="G38" s="100"/>
      <c r="H38" s="100"/>
      <c r="I38" s="101"/>
      <c r="J38" s="101"/>
    </row>
    <row r="39" spans="1:10" s="102" customFormat="1" ht="10.050000000000001" customHeight="1">
      <c r="A39" s="104"/>
      <c r="B39" s="101"/>
      <c r="C39" s="100"/>
      <c r="D39" s="100"/>
      <c r="E39" s="100"/>
      <c r="F39" s="101"/>
      <c r="G39" s="100"/>
      <c r="H39" s="100"/>
      <c r="I39" s="101"/>
      <c r="J39" s="101"/>
    </row>
    <row r="40" spans="1:10" s="102" customFormat="1" ht="10.050000000000001" customHeight="1">
      <c r="A40" s="104"/>
      <c r="B40" s="101"/>
      <c r="C40" s="100"/>
      <c r="D40" s="100"/>
      <c r="E40" s="100"/>
      <c r="F40" s="101"/>
      <c r="G40" s="100"/>
      <c r="H40" s="100"/>
      <c r="I40" s="101"/>
    </row>
    <row r="41" spans="1:10" s="102" customFormat="1" ht="10.050000000000001" customHeight="1">
      <c r="A41" s="104"/>
      <c r="B41" s="101"/>
      <c r="C41" s="100"/>
      <c r="D41" s="100"/>
      <c r="E41" s="100"/>
      <c r="F41" s="101"/>
      <c r="G41" s="100"/>
      <c r="H41" s="100"/>
      <c r="I41" s="101"/>
    </row>
    <row r="42" spans="1:10" s="102" customFormat="1" ht="10.050000000000001" customHeight="1">
      <c r="A42" s="104"/>
      <c r="B42" s="101"/>
      <c r="C42" s="100"/>
      <c r="D42" s="100"/>
      <c r="E42" s="100"/>
      <c r="F42" s="101"/>
      <c r="G42" s="100"/>
      <c r="H42" s="100"/>
      <c r="I42" s="101"/>
      <c r="J42" s="101"/>
    </row>
    <row r="43" spans="1:10" s="102" customFormat="1" ht="10.050000000000001" customHeight="1">
      <c r="A43" s="104"/>
      <c r="B43" s="101"/>
      <c r="C43" s="100"/>
      <c r="D43" s="100"/>
      <c r="E43" s="100"/>
      <c r="F43" s="101"/>
      <c r="G43" s="100"/>
      <c r="H43" s="100"/>
      <c r="I43" s="101"/>
    </row>
    <row r="44" spans="1:10" s="102" customFormat="1" ht="10.050000000000001" customHeight="1">
      <c r="A44" s="104"/>
      <c r="B44" s="101"/>
      <c r="C44" s="100"/>
      <c r="D44" s="100"/>
      <c r="E44" s="100"/>
      <c r="F44" s="101"/>
      <c r="G44" s="100"/>
      <c r="H44" s="100"/>
      <c r="I44" s="101"/>
    </row>
    <row r="45" spans="1:10" s="102" customFormat="1" ht="10.050000000000001" customHeight="1">
      <c r="B45" s="101"/>
      <c r="C45" s="100"/>
      <c r="D45" s="100"/>
      <c r="E45" s="100"/>
      <c r="F45" s="101"/>
      <c r="G45" s="100"/>
      <c r="H45" s="100"/>
      <c r="I45" s="101"/>
    </row>
    <row r="46" spans="1:10" s="102" customFormat="1" ht="10.050000000000001" customHeight="1">
      <c r="A46" s="104"/>
      <c r="B46" s="101"/>
      <c r="C46" s="100"/>
      <c r="D46" s="100"/>
      <c r="E46" s="100"/>
      <c r="F46" s="101"/>
      <c r="G46" s="100"/>
      <c r="H46" s="100"/>
      <c r="I46" s="101"/>
    </row>
    <row r="47" spans="1:10" s="102" customFormat="1" ht="10.050000000000001" customHeight="1">
      <c r="A47" s="104"/>
      <c r="B47" s="101"/>
      <c r="C47" s="100"/>
      <c r="D47" s="100"/>
      <c r="E47" s="100"/>
      <c r="F47" s="101"/>
      <c r="G47" s="100"/>
      <c r="H47" s="100"/>
      <c r="I47" s="101"/>
    </row>
    <row r="48" spans="1:10" s="102" customFormat="1" ht="10.050000000000001" customHeight="1">
      <c r="A48" s="104"/>
      <c r="B48" s="101"/>
      <c r="C48" s="100"/>
      <c r="D48" s="100"/>
      <c r="E48" s="100"/>
      <c r="F48" s="101"/>
      <c r="G48" s="100"/>
      <c r="H48" s="100"/>
      <c r="I48" s="101"/>
    </row>
    <row r="49" spans="1:34" s="102" customFormat="1" ht="10.050000000000001" customHeight="1">
      <c r="A49" s="104"/>
      <c r="B49" s="101"/>
      <c r="C49" s="100"/>
      <c r="D49" s="100"/>
      <c r="E49" s="100"/>
      <c r="F49" s="101"/>
      <c r="G49" s="100"/>
      <c r="H49" s="100"/>
      <c r="I49" s="101"/>
    </row>
    <row r="50" spans="1:34" s="102" customFormat="1" ht="10.050000000000001" customHeight="1">
      <c r="A50" s="104"/>
      <c r="B50" s="101"/>
      <c r="C50" s="100"/>
      <c r="D50" s="100"/>
      <c r="E50" s="100"/>
      <c r="F50" s="101"/>
      <c r="G50" s="100"/>
      <c r="H50" s="100"/>
      <c r="I50" s="101"/>
    </row>
    <row r="51" spans="1:34" s="102" customFormat="1" ht="10.050000000000001" customHeight="1">
      <c r="A51" s="104"/>
      <c r="B51" s="101"/>
      <c r="C51" s="100"/>
      <c r="D51" s="100"/>
      <c r="E51" s="100"/>
      <c r="F51" s="101"/>
      <c r="G51" s="100"/>
      <c r="H51" s="100"/>
      <c r="I51" s="101"/>
    </row>
    <row r="52" spans="1:34" s="102" customFormat="1" ht="10.95" customHeight="1">
      <c r="A52" s="104"/>
      <c r="C52" s="100"/>
      <c r="D52" s="100"/>
      <c r="E52" s="100"/>
      <c r="F52" s="101"/>
    </row>
    <row r="53" spans="1:34" s="102" customFormat="1" ht="18.600000000000001" customHeight="1">
      <c r="A53" s="103"/>
      <c r="B53" s="103"/>
      <c r="C53" s="100"/>
      <c r="D53" s="100"/>
      <c r="E53" s="100"/>
      <c r="F53" s="101"/>
      <c r="G53" s="100"/>
      <c r="H53" s="100"/>
      <c r="I53" s="101"/>
      <c r="J53" s="101"/>
    </row>
    <row r="54" spans="1:34" s="102" customFormat="1" ht="18.600000000000001" customHeight="1">
      <c r="A54" s="104"/>
      <c r="B54" s="104"/>
      <c r="C54" s="100"/>
      <c r="D54" s="100"/>
      <c r="E54" s="100"/>
    </row>
    <row r="56" spans="1:34" s="105" customFormat="1" ht="69.599999999999994" customHeight="1">
      <c r="A56" s="95"/>
      <c r="B56" s="38"/>
      <c r="C56" s="38"/>
      <c r="H56" s="107"/>
      <c r="I56" s="107"/>
      <c r="J56" s="107"/>
      <c r="N56" s="108"/>
      <c r="AF56" s="107"/>
      <c r="AG56" s="107"/>
      <c r="AH56" s="107"/>
    </row>
    <row r="57" spans="1:34">
      <c r="A57" s="111"/>
      <c r="B57" s="38"/>
      <c r="C57" s="38"/>
    </row>
    <row r="58" spans="1:34">
      <c r="A58" s="111"/>
      <c r="B58" s="38"/>
      <c r="C58" s="38"/>
    </row>
    <row r="59" spans="1:34">
      <c r="A59" s="112"/>
      <c r="B59" s="38"/>
      <c r="C59" s="38"/>
    </row>
    <row r="60" spans="1:34">
      <c r="A60" s="113"/>
      <c r="B60" s="38"/>
      <c r="C60" s="38"/>
    </row>
    <row r="61" spans="1:34">
      <c r="A61" s="112"/>
      <c r="B61" s="38"/>
      <c r="C61" s="38"/>
    </row>
    <row r="62" spans="1:34">
      <c r="A62" s="111"/>
      <c r="B62" s="128"/>
      <c r="C62" s="111"/>
      <c r="F62" s="116"/>
      <c r="G62" s="117"/>
    </row>
    <row r="63" spans="1:34">
      <c r="A63" s="111"/>
      <c r="B63" s="128"/>
      <c r="C63" s="111"/>
      <c r="F63" s="116"/>
      <c r="G63" s="117"/>
    </row>
    <row r="64" spans="1:34">
      <c r="A64" s="112"/>
      <c r="B64" s="129"/>
      <c r="C64" s="112"/>
      <c r="F64" s="116"/>
      <c r="G64" s="117"/>
    </row>
    <row r="65" spans="1:7">
      <c r="A65" s="111"/>
      <c r="B65" s="128"/>
      <c r="C65" s="111"/>
      <c r="F65" s="116"/>
      <c r="G65" s="116"/>
    </row>
    <row r="66" spans="1:7">
      <c r="A66" s="111"/>
      <c r="B66" s="128"/>
      <c r="C66" s="111"/>
      <c r="F66" s="116"/>
      <c r="G66" s="116"/>
    </row>
    <row r="67" spans="1:7">
      <c r="A67" s="111"/>
      <c r="B67" s="128"/>
      <c r="C67" s="111"/>
      <c r="F67" s="118"/>
      <c r="G67" s="119"/>
    </row>
    <row r="68" spans="1:7">
      <c r="A68" s="111"/>
      <c r="B68" s="128"/>
      <c r="C68" s="111"/>
    </row>
    <row r="69" spans="1:7">
      <c r="A69" s="112"/>
      <c r="B69" s="129"/>
      <c r="C69" s="112"/>
    </row>
    <row r="70" spans="1:7">
      <c r="A70" s="112"/>
      <c r="B70" s="120"/>
      <c r="C70" s="38"/>
    </row>
    <row r="71" spans="1:7">
      <c r="A71" s="113"/>
      <c r="B71" s="38"/>
      <c r="C71" s="38"/>
    </row>
    <row r="72" spans="1:7">
      <c r="A72" s="112"/>
      <c r="B72" s="38"/>
      <c r="C72" s="38"/>
    </row>
    <row r="73" spans="1:7">
      <c r="A73" s="111"/>
      <c r="B73" s="128"/>
      <c r="C73" s="111"/>
      <c r="F73" s="116"/>
      <c r="G73" s="117"/>
    </row>
    <row r="74" spans="1:7">
      <c r="A74" s="111"/>
      <c r="B74" s="128"/>
      <c r="C74" s="111"/>
      <c r="F74" s="116"/>
      <c r="G74" s="117"/>
    </row>
    <row r="75" spans="1:7">
      <c r="A75" s="112"/>
      <c r="B75" s="129"/>
      <c r="C75" s="112"/>
      <c r="F75" s="116"/>
      <c r="G75" s="117"/>
    </row>
    <row r="76" spans="1:7">
      <c r="A76" s="111"/>
      <c r="B76" s="128"/>
      <c r="C76" s="111"/>
      <c r="F76" s="116"/>
      <c r="G76" s="116"/>
    </row>
    <row r="77" spans="1:7">
      <c r="A77" s="111"/>
      <c r="B77" s="128"/>
      <c r="C77" s="111"/>
      <c r="F77" s="116"/>
      <c r="G77" s="116"/>
    </row>
    <row r="78" spans="1:7">
      <c r="A78" s="111"/>
      <c r="B78" s="128"/>
      <c r="C78" s="111"/>
      <c r="F78" s="118"/>
      <c r="G78" s="119"/>
    </row>
    <row r="79" spans="1:7">
      <c r="A79" s="111"/>
      <c r="B79" s="128"/>
      <c r="C79" s="111"/>
    </row>
    <row r="80" spans="1:7">
      <c r="A80" s="112"/>
      <c r="B80" s="129"/>
      <c r="C80" s="112"/>
    </row>
    <row r="81" spans="1:7">
      <c r="A81" s="112"/>
      <c r="B81" s="120"/>
      <c r="C81" s="38"/>
    </row>
    <row r="82" spans="1:7">
      <c r="A82" s="95"/>
      <c r="B82" s="38"/>
      <c r="C82" s="38"/>
    </row>
    <row r="83" spans="1:7">
      <c r="A83" s="112"/>
      <c r="B83" s="38"/>
      <c r="C83" s="38"/>
    </row>
    <row r="84" spans="1:7">
      <c r="A84" s="111"/>
      <c r="B84" s="128"/>
      <c r="C84" s="111"/>
      <c r="F84" s="116"/>
      <c r="G84" s="117"/>
    </row>
    <row r="85" spans="1:7">
      <c r="A85" s="111"/>
      <c r="B85" s="128"/>
      <c r="C85" s="111"/>
      <c r="F85" s="116"/>
      <c r="G85" s="117"/>
    </row>
    <row r="86" spans="1:7">
      <c r="A86" s="112"/>
      <c r="B86" s="129"/>
      <c r="C86" s="112"/>
      <c r="F86" s="116"/>
      <c r="G86" s="117"/>
    </row>
    <row r="87" spans="1:7">
      <c r="A87" s="111"/>
      <c r="B87" s="128"/>
      <c r="C87" s="111"/>
      <c r="F87" s="116"/>
      <c r="G87" s="116"/>
    </row>
    <row r="88" spans="1:7">
      <c r="A88" s="111"/>
      <c r="B88" s="128"/>
      <c r="C88" s="111"/>
      <c r="F88" s="116"/>
      <c r="G88" s="116"/>
    </row>
    <row r="89" spans="1:7">
      <c r="A89" s="111"/>
      <c r="B89" s="128"/>
      <c r="C89" s="111"/>
      <c r="F89" s="118"/>
      <c r="G89" s="119"/>
    </row>
    <row r="90" spans="1:7">
      <c r="A90" s="111"/>
      <c r="B90" s="128"/>
      <c r="C90" s="111"/>
    </row>
    <row r="91" spans="1:7">
      <c r="A91" s="112"/>
      <c r="B91" s="129"/>
      <c r="C91" s="112"/>
    </row>
    <row r="92" spans="1:7">
      <c r="B92" s="120"/>
    </row>
    <row r="95" spans="1:7">
      <c r="A95" s="73"/>
    </row>
    <row r="96" spans="1:7">
      <c r="A96" s="73"/>
      <c r="B96" s="73"/>
    </row>
    <row r="97" spans="1:1">
      <c r="A97" s="130"/>
    </row>
    <row r="98" spans="1:1">
      <c r="A98" s="131"/>
    </row>
    <row r="99" spans="1:1">
      <c r="A99" s="131"/>
    </row>
    <row r="100" spans="1:1">
      <c r="A100" s="131"/>
    </row>
    <row r="101" spans="1:1">
      <c r="A101" s="131"/>
    </row>
    <row r="103" spans="1:1">
      <c r="A103" s="132"/>
    </row>
    <row r="104" spans="1:1">
      <c r="A104" s="133"/>
    </row>
    <row r="105" spans="1:1">
      <c r="A105" s="133"/>
    </row>
    <row r="106" spans="1:1">
      <c r="A106" s="134"/>
    </row>
    <row r="107" spans="1:1">
      <c r="A107" s="131"/>
    </row>
    <row r="108" spans="1:1">
      <c r="A108" s="131"/>
    </row>
    <row r="110" spans="1:1">
      <c r="A110" s="135"/>
    </row>
    <row r="111" spans="1:1">
      <c r="A111" s="135"/>
    </row>
    <row r="112" spans="1:1">
      <c r="A112" s="73"/>
    </row>
    <row r="113" spans="1:7">
      <c r="A113" s="135"/>
    </row>
    <row r="114" spans="1:7">
      <c r="A114" s="135"/>
    </row>
    <row r="115" spans="1:7">
      <c r="A115" s="135"/>
    </row>
    <row r="116" spans="1:7">
      <c r="A116" s="135"/>
    </row>
    <row r="118" spans="1:7">
      <c r="A118" s="95"/>
      <c r="B118" s="38"/>
      <c r="C118" s="38"/>
    </row>
    <row r="119" spans="1:7">
      <c r="A119" s="112"/>
      <c r="B119" s="38"/>
      <c r="C119" s="38"/>
    </row>
    <row r="120" spans="1:7">
      <c r="A120" s="111"/>
      <c r="B120" s="128"/>
      <c r="C120" s="111"/>
      <c r="F120" s="116"/>
      <c r="G120" s="117"/>
    </row>
    <row r="121" spans="1:7">
      <c r="A121" s="111"/>
      <c r="B121" s="128"/>
      <c r="C121" s="111"/>
      <c r="F121" s="116"/>
      <c r="G121" s="117"/>
    </row>
    <row r="122" spans="1:7">
      <c r="A122" s="112"/>
      <c r="B122" s="129"/>
      <c r="C122" s="112"/>
      <c r="F122" s="116"/>
      <c r="G122" s="117"/>
    </row>
    <row r="123" spans="1:7">
      <c r="A123" s="111"/>
      <c r="B123" s="128"/>
      <c r="C123" s="111"/>
      <c r="F123" s="116"/>
      <c r="G123" s="116"/>
    </row>
    <row r="124" spans="1:7">
      <c r="A124" s="111"/>
      <c r="B124" s="128"/>
      <c r="C124" s="111"/>
      <c r="F124" s="116"/>
      <c r="G124" s="116"/>
    </row>
    <row r="125" spans="1:7">
      <c r="A125" s="111"/>
      <c r="B125" s="128"/>
      <c r="C125" s="111"/>
      <c r="F125" s="118"/>
      <c r="G125" s="119"/>
    </row>
    <row r="126" spans="1:7">
      <c r="A126" s="111"/>
      <c r="B126" s="128"/>
      <c r="C126" s="111"/>
    </row>
    <row r="127" spans="1:7">
      <c r="A127" s="112"/>
      <c r="B127" s="129"/>
      <c r="C127" s="112"/>
    </row>
    <row r="128" spans="1:7">
      <c r="B128" s="120"/>
    </row>
    <row r="130" spans="1:7">
      <c r="F130" s="116"/>
      <c r="G130" s="117"/>
    </row>
    <row r="131" spans="1:7">
      <c r="F131" s="116"/>
      <c r="G131" s="117"/>
    </row>
    <row r="132" spans="1:7" ht="14.4">
      <c r="A132" s="136"/>
      <c r="B132" s="137"/>
      <c r="C132" s="137"/>
      <c r="D132" s="137"/>
      <c r="E132" s="137"/>
      <c r="F132" s="116"/>
      <c r="G132" s="116"/>
    </row>
    <row r="133" spans="1:7">
      <c r="F133" s="116"/>
      <c r="G133" s="116"/>
    </row>
    <row r="134" spans="1:7" ht="14.4">
      <c r="A134" s="138"/>
      <c r="B134" s="137"/>
      <c r="C134" s="137"/>
      <c r="D134" s="137"/>
      <c r="E134" s="137"/>
      <c r="F134" s="118"/>
      <c r="G134" s="119"/>
    </row>
    <row r="135" spans="1:7" ht="14.4">
      <c r="A135" s="138"/>
      <c r="B135" s="137"/>
      <c r="C135" s="137"/>
      <c r="D135" s="137"/>
      <c r="E135" s="139"/>
    </row>
    <row r="136" spans="1:7" ht="13.8">
      <c r="A136" s="138"/>
      <c r="B136" s="138"/>
      <c r="C136" s="138"/>
      <c r="D136" s="139"/>
      <c r="E136" s="139"/>
    </row>
    <row r="137" spans="1:7" ht="14.4">
      <c r="A137" s="137"/>
      <c r="B137" s="137"/>
      <c r="C137" s="137"/>
      <c r="D137" s="137"/>
      <c r="E137" s="139"/>
    </row>
    <row r="138" spans="1:7" ht="14.4">
      <c r="A138" s="140"/>
      <c r="B138" s="141"/>
      <c r="C138" s="141"/>
      <c r="D138" s="142"/>
      <c r="E138" s="137"/>
    </row>
    <row r="139" spans="1:7">
      <c r="A139" s="140"/>
      <c r="B139" s="141"/>
      <c r="C139" s="141"/>
      <c r="D139" s="142"/>
      <c r="E139" s="143"/>
    </row>
    <row r="140" spans="1:7">
      <c r="A140" s="140"/>
      <c r="B140" s="141"/>
      <c r="C140" s="141"/>
      <c r="D140" s="142"/>
      <c r="E140" s="143"/>
    </row>
    <row r="141" spans="1:7" ht="14.4">
      <c r="A141" s="137"/>
      <c r="B141" s="137"/>
      <c r="C141" s="138"/>
      <c r="D141" s="137"/>
      <c r="E141" s="144"/>
    </row>
    <row r="142" spans="1:7" ht="14.4">
      <c r="A142" s="137"/>
      <c r="B142" s="137"/>
      <c r="C142" s="137"/>
      <c r="D142" s="137"/>
      <c r="E142" s="139"/>
    </row>
    <row r="143" spans="1:7" ht="14.4">
      <c r="A143" s="138"/>
      <c r="B143" s="137"/>
      <c r="C143" s="137"/>
      <c r="D143" s="139"/>
      <c r="E143" s="139"/>
    </row>
    <row r="144" spans="1:7" ht="14.4">
      <c r="A144" s="138"/>
      <c r="B144" s="137"/>
      <c r="C144" s="137"/>
      <c r="D144" s="139"/>
      <c r="E144" s="139"/>
    </row>
    <row r="145" spans="1:11" ht="14.4">
      <c r="A145" s="137"/>
      <c r="B145" s="137"/>
      <c r="C145" s="137"/>
      <c r="D145" s="139"/>
      <c r="E145" s="139"/>
    </row>
    <row r="146" spans="1:11" ht="14.4">
      <c r="A146" s="140"/>
      <c r="B146" s="137"/>
      <c r="C146" s="137"/>
      <c r="D146" s="145"/>
      <c r="E146" s="137"/>
    </row>
    <row r="147" spans="1:11" ht="14.4">
      <c r="A147" s="140"/>
      <c r="B147" s="137"/>
      <c r="C147" s="137"/>
      <c r="D147" s="145"/>
      <c r="E147" s="143"/>
    </row>
    <row r="148" spans="1:11" ht="14.4">
      <c r="A148" s="140"/>
      <c r="B148" s="137"/>
      <c r="C148" s="137"/>
      <c r="D148" s="145"/>
      <c r="E148" s="143"/>
    </row>
    <row r="149" spans="1:11" ht="14.4">
      <c r="A149" s="137"/>
      <c r="B149" s="138"/>
      <c r="C149" s="137"/>
      <c r="D149" s="137"/>
      <c r="E149" s="144"/>
    </row>
    <row r="158" spans="1:11">
      <c r="A158" s="180"/>
      <c r="B158" s="180"/>
      <c r="C158" s="180"/>
      <c r="D158" s="180"/>
      <c r="E158" s="180"/>
      <c r="F158" s="180"/>
      <c r="G158" s="180"/>
      <c r="H158" s="180"/>
      <c r="I158" s="180"/>
      <c r="J158" s="180"/>
      <c r="K158" s="180"/>
    </row>
    <row r="159" spans="1:11" ht="40.799999999999997" customHeight="1">
      <c r="A159" s="180"/>
      <c r="B159" s="180"/>
      <c r="C159" s="180"/>
      <c r="D159" s="180"/>
      <c r="E159" s="180"/>
      <c r="F159" s="180"/>
      <c r="G159" s="180"/>
      <c r="H159" s="180"/>
      <c r="I159" s="180"/>
      <c r="J159" s="180"/>
      <c r="K159" s="180"/>
    </row>
  </sheetData>
  <mergeCells count="1">
    <mergeCell ref="A158:K15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election activeCell="B9" sqref="B9"/>
    </sheetView>
  </sheetViews>
  <sheetFormatPr defaultRowHeight="13.2"/>
  <cols>
    <col min="2" max="3" width="8.88671875" style="147"/>
  </cols>
  <sheetData>
    <row r="1" spans="1:9">
      <c r="A1" s="122" t="s">
        <v>97</v>
      </c>
      <c r="B1" s="122"/>
      <c r="C1" s="122"/>
      <c r="D1" s="122"/>
      <c r="E1" s="122"/>
      <c r="F1" s="122"/>
      <c r="G1" s="122"/>
      <c r="H1" s="122"/>
      <c r="I1" s="122"/>
    </row>
    <row r="2" spans="1:9">
      <c r="A2" s="122"/>
      <c r="B2" s="147">
        <v>2005</v>
      </c>
      <c r="C2" s="147">
        <v>2006</v>
      </c>
      <c r="D2" s="122">
        <v>2007</v>
      </c>
      <c r="E2" s="122">
        <v>2008</v>
      </c>
      <c r="F2" s="122">
        <v>2009</v>
      </c>
      <c r="G2" s="122">
        <v>2010</v>
      </c>
      <c r="H2" s="122">
        <v>2011</v>
      </c>
      <c r="I2" s="122">
        <v>2012</v>
      </c>
    </row>
    <row r="3" spans="1:9">
      <c r="A3" s="122" t="s">
        <v>76</v>
      </c>
      <c r="B3" s="122"/>
      <c r="C3" s="122"/>
      <c r="D3" s="123">
        <v>44519</v>
      </c>
      <c r="E3" s="123">
        <v>44519</v>
      </c>
      <c r="F3" s="123">
        <v>44519</v>
      </c>
      <c r="G3" s="123">
        <v>44519</v>
      </c>
      <c r="H3" s="123">
        <v>44519</v>
      </c>
      <c r="I3" s="123">
        <v>44519</v>
      </c>
    </row>
    <row r="4" spans="1:9">
      <c r="A4" s="122" t="s">
        <v>77</v>
      </c>
      <c r="B4" s="122"/>
      <c r="C4" s="122"/>
      <c r="D4" s="122">
        <f>'2007'!$D33</f>
        <v>1624</v>
      </c>
      <c r="E4" s="122">
        <f>'2008'!$D33</f>
        <v>2256</v>
      </c>
      <c r="F4" s="122">
        <f>'2009'!$D33</f>
        <v>2555</v>
      </c>
      <c r="G4" s="122">
        <f>'2010'!$D33</f>
        <v>2563</v>
      </c>
      <c r="H4" s="122">
        <f>'2011'!$D33</f>
        <v>1817</v>
      </c>
      <c r="I4" s="122"/>
    </row>
    <row r="5" spans="1:9">
      <c r="A5" s="122" t="s">
        <v>78</v>
      </c>
      <c r="B5" s="122"/>
      <c r="C5" s="122"/>
      <c r="D5" s="122">
        <f>'2007'!$D66</f>
        <v>1207</v>
      </c>
      <c r="E5" s="122">
        <f>'2008'!$D66</f>
        <v>1888</v>
      </c>
      <c r="F5" s="122">
        <f>'2009'!$D66</f>
        <v>2300</v>
      </c>
      <c r="G5" s="122">
        <f>'2010'!$D66</f>
        <v>1941</v>
      </c>
      <c r="H5" s="122">
        <f>'2011'!$D66</f>
        <v>1378</v>
      </c>
      <c r="I5" s="122"/>
    </row>
    <row r="6" spans="1:9">
      <c r="A6" s="122" t="s">
        <v>79</v>
      </c>
      <c r="B6" s="124">
        <f>B18/2</f>
        <v>190.5</v>
      </c>
      <c r="C6" s="124">
        <f t="shared" ref="C6:G6" si="0">C18/2</f>
        <v>295</v>
      </c>
      <c r="D6" s="124">
        <f>D18/2</f>
        <v>372.5</v>
      </c>
      <c r="E6" s="124">
        <f t="shared" si="0"/>
        <v>361</v>
      </c>
      <c r="F6" s="124">
        <f t="shared" si="0"/>
        <v>819.5</v>
      </c>
      <c r="G6" s="124">
        <f t="shared" si="0"/>
        <v>748.5</v>
      </c>
      <c r="H6" s="124"/>
      <c r="I6" s="122"/>
    </row>
    <row r="7" spans="1:9">
      <c r="A7" s="122" t="s">
        <v>80</v>
      </c>
      <c r="B7" s="122"/>
      <c r="C7" s="122"/>
      <c r="D7" s="122"/>
      <c r="E7" s="122"/>
      <c r="F7" s="122"/>
      <c r="G7" s="122"/>
      <c r="H7" s="122"/>
      <c r="I7" s="122"/>
    </row>
    <row r="9" spans="1:9">
      <c r="A9" s="122"/>
      <c r="B9" s="122"/>
      <c r="C9" s="122"/>
      <c r="D9" s="122">
        <v>2007</v>
      </c>
      <c r="E9" s="122">
        <v>2008</v>
      </c>
      <c r="F9" s="122">
        <v>2009</v>
      </c>
      <c r="G9" s="122">
        <v>2010</v>
      </c>
      <c r="H9" s="122">
        <v>2011</v>
      </c>
      <c r="I9" s="122">
        <v>2012</v>
      </c>
    </row>
    <row r="10" spans="1:9">
      <c r="A10" s="122" t="s">
        <v>81</v>
      </c>
      <c r="B10" s="122"/>
      <c r="C10" s="122"/>
      <c r="D10" s="122">
        <f>'2007'!$C33</f>
        <v>2921</v>
      </c>
      <c r="E10" s="122">
        <f>'2008'!$C33</f>
        <v>3289</v>
      </c>
      <c r="F10" s="122">
        <f>'2009'!$C33</f>
        <v>3399</v>
      </c>
      <c r="G10" s="122">
        <f>'2010'!$C33</f>
        <v>3610</v>
      </c>
      <c r="H10" s="122">
        <f>'2011'!$C33</f>
        <v>2900</v>
      </c>
      <c r="I10" s="122"/>
    </row>
    <row r="11" spans="1:9">
      <c r="A11" s="122" t="s">
        <v>82</v>
      </c>
      <c r="B11" s="122"/>
      <c r="C11" s="122"/>
      <c r="D11" s="122">
        <f>'2007'!$C66</f>
        <v>1472</v>
      </c>
      <c r="E11" s="122">
        <f>'2008'!$C66</f>
        <v>1778</v>
      </c>
      <c r="F11" s="122">
        <f>'2009'!$C66</f>
        <v>1596</v>
      </c>
      <c r="G11" s="122">
        <f>'2010'!$C66</f>
        <v>1244</v>
      </c>
      <c r="H11" s="122">
        <f>'2011'!$C66</f>
        <v>1094</v>
      </c>
      <c r="I11" s="122"/>
    </row>
    <row r="12" spans="1:9">
      <c r="A12" s="122" t="s">
        <v>83</v>
      </c>
      <c r="B12" s="124">
        <f>B18-B6</f>
        <v>190.5</v>
      </c>
      <c r="C12" s="124">
        <f t="shared" ref="C12:G12" si="1">C18-C6</f>
        <v>295</v>
      </c>
      <c r="D12" s="124">
        <f>D18-D6</f>
        <v>372.5</v>
      </c>
      <c r="E12" s="124">
        <f t="shared" si="1"/>
        <v>361</v>
      </c>
      <c r="F12" s="124">
        <f t="shared" si="1"/>
        <v>819.5</v>
      </c>
      <c r="G12" s="124">
        <f t="shared" si="1"/>
        <v>748.5</v>
      </c>
      <c r="H12" s="124"/>
      <c r="I12" s="124"/>
    </row>
    <row r="13" spans="1:9">
      <c r="A13" s="122" t="s">
        <v>80</v>
      </c>
      <c r="B13" s="121"/>
      <c r="C13" s="121"/>
      <c r="D13" s="121"/>
      <c r="E13" s="121"/>
      <c r="F13" s="121"/>
      <c r="G13" s="121"/>
      <c r="H13" s="121"/>
      <c r="I13" s="122"/>
    </row>
    <row r="15" spans="1:9">
      <c r="A15" s="122"/>
      <c r="B15" s="147">
        <v>2005</v>
      </c>
      <c r="C15" s="147">
        <v>2006</v>
      </c>
      <c r="D15" s="122">
        <v>2007</v>
      </c>
      <c r="E15" s="122">
        <v>2008</v>
      </c>
      <c r="F15" s="122">
        <v>2009</v>
      </c>
      <c r="G15" s="122">
        <v>2010</v>
      </c>
      <c r="H15" s="122">
        <v>2011</v>
      </c>
      <c r="I15" s="122">
        <v>2012</v>
      </c>
    </row>
    <row r="16" spans="1:9" ht="13.8">
      <c r="A16" s="122" t="s">
        <v>87</v>
      </c>
      <c r="B16" s="174">
        <v>1411</v>
      </c>
      <c r="C16" s="174">
        <v>2803</v>
      </c>
      <c r="D16" s="122">
        <f>D4+D10</f>
        <v>4545</v>
      </c>
      <c r="E16" s="122">
        <f t="shared" ref="E16:H16" si="2">E4+E10</f>
        <v>5545</v>
      </c>
      <c r="F16" s="122">
        <f t="shared" si="2"/>
        <v>5954</v>
      </c>
      <c r="G16" s="122">
        <f t="shared" si="2"/>
        <v>6173</v>
      </c>
      <c r="H16" s="122">
        <f t="shared" si="2"/>
        <v>4717</v>
      </c>
      <c r="I16" s="122"/>
    </row>
    <row r="17" spans="1:9" ht="13.8">
      <c r="A17" s="122" t="s">
        <v>88</v>
      </c>
      <c r="B17" s="174">
        <v>700</v>
      </c>
      <c r="C17" s="174">
        <v>1262</v>
      </c>
      <c r="D17" s="122">
        <f>D5+D11</f>
        <v>2679</v>
      </c>
      <c r="E17" s="122">
        <f t="shared" ref="E17:H17" si="3">E5+E11</f>
        <v>3666</v>
      </c>
      <c r="F17" s="122">
        <f t="shared" si="3"/>
        <v>3896</v>
      </c>
      <c r="G17" s="122">
        <f t="shared" si="3"/>
        <v>3185</v>
      </c>
      <c r="H17" s="122">
        <f t="shared" si="3"/>
        <v>2472</v>
      </c>
      <c r="I17" s="122"/>
    </row>
    <row r="18" spans="1:9" ht="13.8">
      <c r="A18" s="122" t="s">
        <v>89</v>
      </c>
      <c r="B18" s="174">
        <v>381</v>
      </c>
      <c r="C18" s="174">
        <v>590</v>
      </c>
      <c r="D18" s="122">
        <v>745</v>
      </c>
      <c r="E18" s="122">
        <v>722</v>
      </c>
      <c r="F18" s="146">
        <v>1639</v>
      </c>
      <c r="G18" s="146">
        <v>1497</v>
      </c>
      <c r="H18" s="122"/>
      <c r="I18" s="122"/>
    </row>
    <row r="19" spans="1:9">
      <c r="A19" s="122" t="s">
        <v>84</v>
      </c>
      <c r="B19" s="122"/>
      <c r="C19" s="122"/>
      <c r="D19" s="121">
        <f>D16/D$3*1000</f>
        <v>102.09124194164289</v>
      </c>
      <c r="E19" s="121">
        <f>E16/E$3*1000</f>
        <v>124.55356140075024</v>
      </c>
      <c r="F19" s="121">
        <f t="shared" ref="F19:H19" si="4">F16/F$3*1000</f>
        <v>133.74065005952514</v>
      </c>
      <c r="G19" s="121">
        <f t="shared" si="4"/>
        <v>138.65989802106964</v>
      </c>
      <c r="H19" s="121">
        <f t="shared" si="4"/>
        <v>105.95476088860936</v>
      </c>
      <c r="I19" s="122"/>
    </row>
    <row r="20" spans="1:9">
      <c r="A20" s="122" t="s">
        <v>85</v>
      </c>
      <c r="B20" s="122"/>
      <c r="C20" s="122"/>
      <c r="D20" s="121">
        <f>D17/D$3*1000</f>
        <v>60.176553830948585</v>
      </c>
      <c r="E20" s="121">
        <f t="shared" ref="D20:H21" si="5">E17/E$3*1000</f>
        <v>82.346863137087539</v>
      </c>
      <c r="F20" s="121">
        <f t="shared" si="5"/>
        <v>87.513196612682222</v>
      </c>
      <c r="G20" s="121">
        <f t="shared" si="5"/>
        <v>71.542487477256898</v>
      </c>
      <c r="H20" s="121">
        <f t="shared" si="5"/>
        <v>55.526853702913364</v>
      </c>
      <c r="I20" s="122"/>
    </row>
    <row r="21" spans="1:9">
      <c r="A21" s="122" t="s">
        <v>86</v>
      </c>
      <c r="B21" s="122"/>
      <c r="C21" s="122"/>
      <c r="D21" s="121">
        <f t="shared" si="5"/>
        <v>16.734427997034974</v>
      </c>
      <c r="E21" s="121">
        <f t="shared" si="5"/>
        <v>16.217794649475504</v>
      </c>
      <c r="F21" s="121">
        <f t="shared" si="5"/>
        <v>36.815741593476943</v>
      </c>
      <c r="G21" s="121">
        <f t="shared" si="5"/>
        <v>33.626092230283696</v>
      </c>
      <c r="H21" s="121"/>
      <c r="I21" s="122"/>
    </row>
    <row r="22" spans="1:9">
      <c r="A22" s="148" t="s">
        <v>90</v>
      </c>
      <c r="B22" s="148"/>
      <c r="C22" s="148"/>
      <c r="D22" s="147"/>
      <c r="E22" s="149">
        <f>G19-H19</f>
        <v>32.70513713246028</v>
      </c>
      <c r="F22" s="149">
        <f>E19-F19</f>
        <v>-9.187088658774897</v>
      </c>
      <c r="G22" s="149">
        <f t="shared" ref="G22" si="6">F19-G19</f>
        <v>-4.9192479615444995</v>
      </c>
    </row>
    <row r="23" spans="1:9">
      <c r="A23" s="109"/>
      <c r="B23" s="109"/>
      <c r="C23" s="109"/>
      <c r="D23" s="34"/>
    </row>
    <row r="24" spans="1:9">
      <c r="A24" s="181" t="s">
        <v>98</v>
      </c>
      <c r="B24" s="181"/>
      <c r="C24" s="181"/>
      <c r="D24" s="181"/>
      <c r="E24" s="182">
        <v>48556</v>
      </c>
      <c r="F24" s="181"/>
      <c r="G24" s="181"/>
    </row>
    <row r="25" spans="1:9" ht="13.2" customHeight="1">
      <c r="A25" s="181" t="s">
        <v>99</v>
      </c>
      <c r="B25" s="181"/>
      <c r="C25" s="181"/>
      <c r="D25" s="181"/>
      <c r="E25" s="182">
        <v>44519</v>
      </c>
      <c r="F25" s="181"/>
      <c r="G25" s="181"/>
    </row>
    <row r="26" spans="1:9" ht="13.2" customHeight="1">
      <c r="E26" s="109">
        <f>SUM(E24:G25)</f>
        <v>93075</v>
      </c>
    </row>
    <row r="27" spans="1:9" ht="13.2" customHeight="1"/>
    <row r="28" spans="1:9" ht="13.2" customHeight="1"/>
    <row r="29" spans="1:9" ht="13.2" customHeight="1"/>
    <row r="30" spans="1:9" ht="13.2" customHeight="1"/>
    <row r="31" spans="1:9" ht="13.2" customHeight="1"/>
    <row r="32" spans="1:9" ht="13.2" customHeight="1"/>
  </sheetData>
  <mergeCells count="4">
    <mergeCell ref="A25:D25"/>
    <mergeCell ref="E25:G25"/>
    <mergeCell ref="A24:D24"/>
    <mergeCell ref="E24:G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2007</vt:lpstr>
      <vt:lpstr>2008</vt:lpstr>
      <vt:lpstr>2009</vt:lpstr>
      <vt:lpstr>2010</vt:lpstr>
      <vt:lpstr>2011</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2013-05-12T15:59:51Z</dcterms:modified>
</cp:coreProperties>
</file>