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5220" tabRatio="860" firstSheet="10" activeTab="20"/>
  </bookViews>
  <sheets>
    <sheet name="2008-1" sheetId="25" r:id="rId1"/>
    <sheet name="2009-1" sheetId="8" r:id="rId2"/>
    <sheet name="2010-1" sheetId="7" r:id="rId3"/>
    <sheet name="2011-1" sheetId="6" r:id="rId4"/>
    <sheet name="2012-1" sheetId="1" r:id="rId5"/>
    <sheet name="2013-1" sheetId="10" r:id="rId6"/>
    <sheet name="2008-2" sheetId="24" r:id="rId7"/>
    <sheet name="2009-2" sheetId="17" r:id="rId8"/>
    <sheet name="2010-2" sheetId="11" r:id="rId9"/>
    <sheet name="2011-2" sheetId="13" r:id="rId10"/>
    <sheet name="2012-2" sheetId="14" r:id="rId11"/>
    <sheet name="2013-2" sheetId="16" r:id="rId12"/>
    <sheet name="2008-3" sheetId="23" r:id="rId13"/>
    <sheet name="2009-3" sheetId="18" r:id="rId14"/>
    <sheet name="2010-3" sheetId="19" r:id="rId15"/>
    <sheet name="2011-3" sheetId="20" r:id="rId16"/>
    <sheet name="2012-3" sheetId="22" r:id="rId17"/>
    <sheet name="2013-3" sheetId="21" r:id="rId18"/>
    <sheet name="template" sheetId="3" r:id="rId19"/>
    <sheet name="sn" sheetId="5" r:id="rId20"/>
    <sheet name="all" sheetId="9" r:id="rId21"/>
    <sheet name="Faithful" sheetId="26" r:id="rId22"/>
  </sheets>
  <definedNames>
    <definedName name="quarterly_statistics" localSheetId="21">Faithful!$A$2:$D$41</definedName>
  </definedNames>
  <calcPr calcId="152511"/>
</workbook>
</file>

<file path=xl/calcChain.xml><?xml version="1.0" encoding="utf-8"?>
<calcChain xmlns="http://schemas.openxmlformats.org/spreadsheetml/2006/main">
  <c r="F36" i="9" l="1"/>
  <c r="F42" i="9"/>
  <c r="F49" i="9"/>
  <c r="F56" i="9"/>
  <c r="F62" i="9"/>
  <c r="F68" i="9"/>
  <c r="F67" i="9"/>
  <c r="F61" i="9"/>
  <c r="F55" i="9"/>
  <c r="F48" i="9"/>
  <c r="F41" i="9"/>
  <c r="F35" i="9"/>
  <c r="A67" i="9"/>
  <c r="A61" i="9"/>
  <c r="A55" i="9"/>
  <c r="A48" i="9"/>
  <c r="A41" i="9"/>
  <c r="F8" i="26"/>
  <c r="E8" i="26"/>
  <c r="F7" i="26"/>
  <c r="E7" i="26"/>
  <c r="F6" i="26"/>
  <c r="E6" i="26"/>
  <c r="F5" i="26"/>
  <c r="E5" i="26"/>
  <c r="F4" i="26"/>
  <c r="E4" i="26"/>
  <c r="B66" i="9"/>
  <c r="B65" i="9"/>
  <c r="B64" i="9"/>
  <c r="B60" i="9"/>
  <c r="B59" i="9"/>
  <c r="B58" i="9"/>
  <c r="B54" i="9"/>
  <c r="B53" i="9"/>
  <c r="B52" i="9"/>
  <c r="D75" i="21"/>
  <c r="E75" i="21" s="1"/>
  <c r="C75" i="21"/>
  <c r="D75" i="22"/>
  <c r="E75" i="22" s="1"/>
  <c r="C75" i="22"/>
  <c r="D75" i="20"/>
  <c r="E75" i="20" s="1"/>
  <c r="C75" i="20"/>
  <c r="D75" i="18"/>
  <c r="E75" i="18" s="1"/>
  <c r="C75" i="18"/>
  <c r="D75" i="19"/>
  <c r="E75" i="19" s="1"/>
  <c r="C75" i="19"/>
  <c r="B47" i="9"/>
  <c r="B46" i="9"/>
  <c r="B45" i="9"/>
  <c r="B40" i="9"/>
  <c r="B39" i="9"/>
  <c r="B38" i="9"/>
  <c r="B34" i="9"/>
  <c r="B33" i="9"/>
  <c r="B32" i="9"/>
  <c r="C78" i="25"/>
  <c r="E76" i="25"/>
  <c r="E75" i="25"/>
  <c r="E72" i="25"/>
  <c r="C70" i="25"/>
  <c r="C74" i="25" s="1"/>
  <c r="C93" i="25" s="1"/>
  <c r="D68" i="25"/>
  <c r="E68" i="25" s="1"/>
  <c r="C68" i="25"/>
  <c r="E67" i="25"/>
  <c r="E66" i="25"/>
  <c r="D66" i="25"/>
  <c r="C66" i="25"/>
  <c r="F65" i="25" s="1"/>
  <c r="G65" i="25"/>
  <c r="E65" i="25"/>
  <c r="G64" i="25"/>
  <c r="E64" i="25"/>
  <c r="G63" i="25"/>
  <c r="E63" i="25"/>
  <c r="G62" i="25"/>
  <c r="E62" i="25"/>
  <c r="E60" i="25"/>
  <c r="E59" i="25"/>
  <c r="D57" i="25"/>
  <c r="E57" i="25" s="1"/>
  <c r="C57" i="25"/>
  <c r="F56" i="25" s="1"/>
  <c r="H56" i="25"/>
  <c r="E56" i="25"/>
  <c r="H55" i="25"/>
  <c r="E55" i="25"/>
  <c r="H54" i="25"/>
  <c r="E54" i="25"/>
  <c r="H53" i="25"/>
  <c r="E53" i="25"/>
  <c r="E50" i="25"/>
  <c r="D50" i="25"/>
  <c r="C50" i="25"/>
  <c r="F49" i="25" s="1"/>
  <c r="G49" i="25"/>
  <c r="E49" i="25"/>
  <c r="G48" i="25"/>
  <c r="E48" i="25"/>
  <c r="G47" i="25"/>
  <c r="E47" i="25"/>
  <c r="G46" i="25"/>
  <c r="E46" i="25"/>
  <c r="D43" i="25"/>
  <c r="C43" i="25"/>
  <c r="C79" i="25" s="1"/>
  <c r="F42" i="25"/>
  <c r="E42" i="25"/>
  <c r="F41" i="25"/>
  <c r="E41" i="25"/>
  <c r="F40" i="25"/>
  <c r="E40" i="25"/>
  <c r="G39" i="25"/>
  <c r="F39" i="25"/>
  <c r="E39" i="25"/>
  <c r="E34" i="25"/>
  <c r="D32" i="25"/>
  <c r="C32" i="25"/>
  <c r="E31" i="25"/>
  <c r="E30" i="25"/>
  <c r="E29" i="25"/>
  <c r="E28" i="25"/>
  <c r="E26" i="25"/>
  <c r="H23" i="25" s="1"/>
  <c r="D26" i="25"/>
  <c r="C26" i="25"/>
  <c r="F25" i="25" s="1"/>
  <c r="G25" i="25"/>
  <c r="E25" i="25"/>
  <c r="G24" i="25"/>
  <c r="E24" i="25"/>
  <c r="G23" i="25"/>
  <c r="E23" i="25"/>
  <c r="H22" i="25"/>
  <c r="G22" i="25"/>
  <c r="E22" i="25"/>
  <c r="D20" i="25"/>
  <c r="C20" i="25"/>
  <c r="F19" i="25"/>
  <c r="E19" i="25"/>
  <c r="F18" i="25"/>
  <c r="E18" i="25"/>
  <c r="G17" i="25"/>
  <c r="F17" i="25"/>
  <c r="E17" i="25"/>
  <c r="F16" i="25"/>
  <c r="E16" i="25"/>
  <c r="D14" i="25"/>
  <c r="C14" i="25"/>
  <c r="C33" i="25" s="1"/>
  <c r="F13" i="25"/>
  <c r="E13" i="25"/>
  <c r="E12" i="25"/>
  <c r="F11" i="25"/>
  <c r="E11" i="25"/>
  <c r="E10" i="25"/>
  <c r="E6" i="25"/>
  <c r="E76" i="24"/>
  <c r="E75" i="24"/>
  <c r="E72" i="24"/>
  <c r="D68" i="24"/>
  <c r="E67" i="24"/>
  <c r="D66" i="24"/>
  <c r="C66" i="24"/>
  <c r="F65" i="24"/>
  <c r="E65" i="24"/>
  <c r="E64" i="24"/>
  <c r="F63" i="24"/>
  <c r="E63" i="24"/>
  <c r="E62" i="24"/>
  <c r="E60" i="24"/>
  <c r="E59" i="24"/>
  <c r="D57" i="24"/>
  <c r="G56" i="24" s="1"/>
  <c r="C57" i="24"/>
  <c r="F56" i="24"/>
  <c r="E56" i="24"/>
  <c r="G55" i="24"/>
  <c r="F55" i="24"/>
  <c r="E55" i="24"/>
  <c r="G54" i="24"/>
  <c r="F54" i="24"/>
  <c r="E54" i="24"/>
  <c r="F53" i="24"/>
  <c r="E53" i="24"/>
  <c r="D50" i="24"/>
  <c r="C50" i="24"/>
  <c r="F48" i="24" s="1"/>
  <c r="F49" i="24"/>
  <c r="E49" i="24"/>
  <c r="E48" i="24"/>
  <c r="F47" i="24"/>
  <c r="E47" i="24"/>
  <c r="E46" i="24"/>
  <c r="D43" i="24"/>
  <c r="D78" i="24" s="1"/>
  <c r="C43" i="24"/>
  <c r="E42" i="24"/>
  <c r="E41" i="24"/>
  <c r="E40" i="24"/>
  <c r="E39" i="24"/>
  <c r="E34" i="24"/>
  <c r="E32" i="24"/>
  <c r="D32" i="24"/>
  <c r="C32" i="24"/>
  <c r="G31" i="24"/>
  <c r="F31" i="24"/>
  <c r="E31" i="24"/>
  <c r="G30" i="24"/>
  <c r="F30" i="24"/>
  <c r="E30" i="24"/>
  <c r="G29" i="24"/>
  <c r="F29" i="24"/>
  <c r="E29" i="24"/>
  <c r="G28" i="24"/>
  <c r="F28" i="24"/>
  <c r="E28" i="24"/>
  <c r="D26" i="24"/>
  <c r="C26" i="24"/>
  <c r="F25" i="24" s="1"/>
  <c r="E25" i="24"/>
  <c r="E24" i="24"/>
  <c r="E23" i="24"/>
  <c r="E22" i="24"/>
  <c r="D20" i="24"/>
  <c r="C20" i="24"/>
  <c r="E19" i="24"/>
  <c r="E18" i="24"/>
  <c r="E17" i="24"/>
  <c r="E16" i="24"/>
  <c r="E14" i="24"/>
  <c r="H12" i="24" s="1"/>
  <c r="D14" i="24"/>
  <c r="D33" i="24" s="1"/>
  <c r="D35" i="24" s="1"/>
  <c r="C14" i="24"/>
  <c r="F13" i="24" s="1"/>
  <c r="G13" i="24"/>
  <c r="E13" i="24"/>
  <c r="G12" i="24"/>
  <c r="E12" i="24"/>
  <c r="H11" i="24"/>
  <c r="G11" i="24"/>
  <c r="E11" i="24"/>
  <c r="H10" i="24"/>
  <c r="G10" i="24"/>
  <c r="E10" i="24"/>
  <c r="E6" i="24"/>
  <c r="B30" i="9"/>
  <c r="B9" i="9"/>
  <c r="B15" i="9" s="1"/>
  <c r="C79" i="23"/>
  <c r="E76" i="23"/>
  <c r="E75" i="23"/>
  <c r="E72" i="23"/>
  <c r="C68" i="23"/>
  <c r="E67" i="23"/>
  <c r="D66" i="23"/>
  <c r="C66" i="23"/>
  <c r="F65" i="23"/>
  <c r="E65" i="23"/>
  <c r="F64" i="23"/>
  <c r="E64" i="23"/>
  <c r="F63" i="23"/>
  <c r="E63" i="23"/>
  <c r="F62" i="23"/>
  <c r="E62" i="23"/>
  <c r="E60" i="23"/>
  <c r="E59" i="23"/>
  <c r="E57" i="23"/>
  <c r="D57" i="23"/>
  <c r="C57" i="23"/>
  <c r="F56" i="23" s="1"/>
  <c r="G56" i="23"/>
  <c r="E56" i="23"/>
  <c r="G55" i="23"/>
  <c r="E55" i="23"/>
  <c r="G54" i="23"/>
  <c r="E54" i="23"/>
  <c r="G53" i="23"/>
  <c r="E53" i="23"/>
  <c r="D50" i="23"/>
  <c r="C50" i="23"/>
  <c r="F49" i="23"/>
  <c r="E49" i="23"/>
  <c r="G48" i="23"/>
  <c r="F48" i="23"/>
  <c r="E48" i="23"/>
  <c r="F47" i="23"/>
  <c r="E47" i="23"/>
  <c r="F46" i="23"/>
  <c r="E46" i="23"/>
  <c r="D43" i="23"/>
  <c r="C43" i="23"/>
  <c r="F42" i="23"/>
  <c r="E42" i="23"/>
  <c r="F41" i="23"/>
  <c r="E41" i="23"/>
  <c r="F40" i="23"/>
  <c r="E40" i="23"/>
  <c r="F39" i="23"/>
  <c r="E39" i="23"/>
  <c r="E34" i="23"/>
  <c r="E32" i="23"/>
  <c r="D32" i="23"/>
  <c r="C32" i="23"/>
  <c r="F31" i="23" s="1"/>
  <c r="H31" i="23"/>
  <c r="G31" i="23"/>
  <c r="E31" i="23"/>
  <c r="H30" i="23"/>
  <c r="G30" i="23"/>
  <c r="E30" i="23"/>
  <c r="H29" i="23"/>
  <c r="G29" i="23"/>
  <c r="E29" i="23"/>
  <c r="H28" i="23"/>
  <c r="G28" i="23"/>
  <c r="E28" i="23"/>
  <c r="E26" i="23"/>
  <c r="D26" i="23"/>
  <c r="C26" i="23"/>
  <c r="G25" i="23"/>
  <c r="F25" i="23"/>
  <c r="E25" i="23"/>
  <c r="G24" i="23"/>
  <c r="F24" i="23"/>
  <c r="E24" i="23"/>
  <c r="G23" i="23"/>
  <c r="F23" i="23"/>
  <c r="E23" i="23"/>
  <c r="G22" i="23"/>
  <c r="F22" i="23"/>
  <c r="E22" i="23"/>
  <c r="D20" i="23"/>
  <c r="C20" i="23"/>
  <c r="E19" i="23"/>
  <c r="E18" i="23"/>
  <c r="E17" i="23"/>
  <c r="E16" i="23"/>
  <c r="D14" i="23"/>
  <c r="C14" i="23"/>
  <c r="E13" i="23"/>
  <c r="E12" i="23"/>
  <c r="E11" i="23"/>
  <c r="E10" i="23"/>
  <c r="E6" i="23"/>
  <c r="C79" i="22"/>
  <c r="E76" i="22"/>
  <c r="E73" i="22"/>
  <c r="E72" i="22"/>
  <c r="E69" i="22"/>
  <c r="E67" i="22"/>
  <c r="G65" i="22"/>
  <c r="E65" i="22"/>
  <c r="E64" i="22"/>
  <c r="G63" i="22"/>
  <c r="E63" i="22"/>
  <c r="E62" i="22"/>
  <c r="E60" i="22"/>
  <c r="E59" i="22"/>
  <c r="D57" i="22"/>
  <c r="D66" i="22" s="1"/>
  <c r="C57" i="22"/>
  <c r="C66" i="22" s="1"/>
  <c r="E56" i="22"/>
  <c r="E55" i="22"/>
  <c r="E54" i="22"/>
  <c r="E53" i="22"/>
  <c r="E50" i="22"/>
  <c r="D50" i="22"/>
  <c r="C50" i="22"/>
  <c r="F49" i="22" s="1"/>
  <c r="G49" i="22"/>
  <c r="E49" i="22"/>
  <c r="G48" i="22"/>
  <c r="E48" i="22"/>
  <c r="G47" i="22"/>
  <c r="E47" i="22"/>
  <c r="G46" i="22"/>
  <c r="E46" i="22"/>
  <c r="D43" i="22"/>
  <c r="C43" i="22"/>
  <c r="F42" i="22"/>
  <c r="E42" i="22"/>
  <c r="G41" i="22"/>
  <c r="F41" i="22"/>
  <c r="E41" i="22"/>
  <c r="G40" i="22"/>
  <c r="F40" i="22"/>
  <c r="E40" i="22"/>
  <c r="F39" i="22"/>
  <c r="E39" i="22"/>
  <c r="E34" i="22"/>
  <c r="D32" i="22"/>
  <c r="C32" i="22"/>
  <c r="E31" i="22"/>
  <c r="E30" i="22"/>
  <c r="E29" i="22"/>
  <c r="E28" i="22"/>
  <c r="E26" i="22"/>
  <c r="H23" i="22" s="1"/>
  <c r="D26" i="22"/>
  <c r="C26" i="22"/>
  <c r="F25" i="22" s="1"/>
  <c r="G25" i="22"/>
  <c r="E25" i="22"/>
  <c r="G24" i="22"/>
  <c r="E24" i="22"/>
  <c r="G23" i="22"/>
  <c r="E23" i="22"/>
  <c r="H22" i="22"/>
  <c r="G22" i="22"/>
  <c r="E22" i="22"/>
  <c r="D20" i="22"/>
  <c r="C20" i="22"/>
  <c r="F19" i="22"/>
  <c r="E19" i="22"/>
  <c r="F18" i="22"/>
  <c r="E18" i="22"/>
  <c r="G17" i="22"/>
  <c r="F17" i="22"/>
  <c r="E17" i="22"/>
  <c r="F16" i="22"/>
  <c r="E16" i="22"/>
  <c r="D14" i="22"/>
  <c r="C14" i="22"/>
  <c r="C33" i="22" s="1"/>
  <c r="F13" i="22"/>
  <c r="E13" i="22"/>
  <c r="E12" i="22"/>
  <c r="F11" i="22"/>
  <c r="E11" i="22"/>
  <c r="E10" i="22"/>
  <c r="E6" i="22"/>
  <c r="C79" i="20"/>
  <c r="E76" i="20"/>
  <c r="E73" i="20"/>
  <c r="E72" i="20"/>
  <c r="E69" i="20"/>
  <c r="E67" i="20"/>
  <c r="G65" i="20"/>
  <c r="E65" i="20"/>
  <c r="E64" i="20"/>
  <c r="G63" i="20"/>
  <c r="E63" i="20"/>
  <c r="E62" i="20"/>
  <c r="E60" i="20"/>
  <c r="E59" i="20"/>
  <c r="D57" i="20"/>
  <c r="D66" i="20" s="1"/>
  <c r="C57" i="20"/>
  <c r="C66" i="20" s="1"/>
  <c r="E56" i="20"/>
  <c r="E55" i="20"/>
  <c r="E54" i="20"/>
  <c r="E53" i="20"/>
  <c r="E50" i="20"/>
  <c r="D50" i="20"/>
  <c r="C50" i="20"/>
  <c r="F49" i="20" s="1"/>
  <c r="G49" i="20"/>
  <c r="E49" i="20"/>
  <c r="G48" i="20"/>
  <c r="E48" i="20"/>
  <c r="G47" i="20"/>
  <c r="E47" i="20"/>
  <c r="G46" i="20"/>
  <c r="E46" i="20"/>
  <c r="D43" i="20"/>
  <c r="C43" i="20"/>
  <c r="F42" i="20"/>
  <c r="E42" i="20"/>
  <c r="G41" i="20"/>
  <c r="F41" i="20"/>
  <c r="E41" i="20"/>
  <c r="G40" i="20"/>
  <c r="F40" i="20"/>
  <c r="E40" i="20"/>
  <c r="F39" i="20"/>
  <c r="E39" i="20"/>
  <c r="E34" i="20"/>
  <c r="D32" i="20"/>
  <c r="C32" i="20"/>
  <c r="E31" i="20"/>
  <c r="E30" i="20"/>
  <c r="E29" i="20"/>
  <c r="E28" i="20"/>
  <c r="E26" i="20"/>
  <c r="H23" i="20" s="1"/>
  <c r="D26" i="20"/>
  <c r="C26" i="20"/>
  <c r="F25" i="20" s="1"/>
  <c r="G25" i="20"/>
  <c r="E25" i="20"/>
  <c r="G24" i="20"/>
  <c r="E24" i="20"/>
  <c r="G23" i="20"/>
  <c r="E23" i="20"/>
  <c r="H22" i="20"/>
  <c r="G22" i="20"/>
  <c r="E22" i="20"/>
  <c r="D20" i="20"/>
  <c r="C20" i="20"/>
  <c r="F19" i="20"/>
  <c r="E19" i="20"/>
  <c r="F18" i="20"/>
  <c r="E18" i="20"/>
  <c r="G17" i="20"/>
  <c r="F17" i="20"/>
  <c r="E17" i="20"/>
  <c r="F16" i="20"/>
  <c r="E16" i="20"/>
  <c r="D14" i="20"/>
  <c r="C14" i="20"/>
  <c r="C33" i="20" s="1"/>
  <c r="F13" i="20"/>
  <c r="E13" i="20"/>
  <c r="E12" i="20"/>
  <c r="F11" i="20"/>
  <c r="E11" i="20"/>
  <c r="E10" i="20"/>
  <c r="E76" i="19"/>
  <c r="E73" i="19"/>
  <c r="E72" i="19"/>
  <c r="E69" i="19"/>
  <c r="E67" i="19"/>
  <c r="C66" i="19"/>
  <c r="E65" i="19"/>
  <c r="E64" i="19"/>
  <c r="F63" i="19"/>
  <c r="E63" i="19"/>
  <c r="F62" i="19"/>
  <c r="E62" i="19"/>
  <c r="E60" i="19"/>
  <c r="E59" i="19"/>
  <c r="D57" i="19"/>
  <c r="D66" i="19" s="1"/>
  <c r="C57" i="19"/>
  <c r="F56" i="19"/>
  <c r="E56" i="19"/>
  <c r="G55" i="19"/>
  <c r="F55" i="19"/>
  <c r="E55" i="19"/>
  <c r="G54" i="19"/>
  <c r="F54" i="19"/>
  <c r="E54" i="19"/>
  <c r="F53" i="19"/>
  <c r="E53" i="19"/>
  <c r="D50" i="19"/>
  <c r="C50" i="19"/>
  <c r="F48" i="19" s="1"/>
  <c r="F49" i="19"/>
  <c r="E49" i="19"/>
  <c r="E48" i="19"/>
  <c r="F47" i="19"/>
  <c r="E47" i="19"/>
  <c r="E46" i="19"/>
  <c r="D43" i="19"/>
  <c r="C43" i="19"/>
  <c r="E42" i="19"/>
  <c r="E41" i="19"/>
  <c r="E40" i="19"/>
  <c r="E39" i="19"/>
  <c r="E34" i="19"/>
  <c r="E32" i="19"/>
  <c r="D32" i="19"/>
  <c r="C32" i="19"/>
  <c r="G31" i="19"/>
  <c r="F31" i="19"/>
  <c r="E31" i="19"/>
  <c r="G30" i="19"/>
  <c r="F30" i="19"/>
  <c r="E30" i="19"/>
  <c r="G29" i="19"/>
  <c r="F29" i="19"/>
  <c r="E29" i="19"/>
  <c r="G28" i="19"/>
  <c r="F28" i="19"/>
  <c r="E28" i="19"/>
  <c r="D26" i="19"/>
  <c r="C26" i="19"/>
  <c r="F25" i="19" s="1"/>
  <c r="E25" i="19"/>
  <c r="E24" i="19"/>
  <c r="E23" i="19"/>
  <c r="E22" i="19"/>
  <c r="D20" i="19"/>
  <c r="C20" i="19"/>
  <c r="E19" i="19"/>
  <c r="E18" i="19"/>
  <c r="E17" i="19"/>
  <c r="E16" i="19"/>
  <c r="E14" i="19"/>
  <c r="H12" i="19" s="1"/>
  <c r="D14" i="19"/>
  <c r="D33" i="19" s="1"/>
  <c r="C14" i="19"/>
  <c r="F13" i="19" s="1"/>
  <c r="G13" i="19"/>
  <c r="E13" i="19"/>
  <c r="G12" i="19"/>
  <c r="E12" i="19"/>
  <c r="H11" i="19"/>
  <c r="G11" i="19"/>
  <c r="E11" i="19"/>
  <c r="H10" i="19"/>
  <c r="G10" i="19"/>
  <c r="E10" i="19"/>
  <c r="E76" i="18"/>
  <c r="E73" i="18"/>
  <c r="E72" i="18"/>
  <c r="E69" i="18"/>
  <c r="E67" i="18"/>
  <c r="C66" i="18"/>
  <c r="E65" i="18"/>
  <c r="E64" i="18"/>
  <c r="F63" i="18"/>
  <c r="E63" i="18"/>
  <c r="F62" i="18"/>
  <c r="E62" i="18"/>
  <c r="E60" i="18"/>
  <c r="E59" i="18"/>
  <c r="D57" i="18"/>
  <c r="D66" i="18" s="1"/>
  <c r="C57" i="18"/>
  <c r="F56" i="18"/>
  <c r="E56" i="18"/>
  <c r="G55" i="18"/>
  <c r="F55" i="18"/>
  <c r="E55" i="18"/>
  <c r="G54" i="18"/>
  <c r="F54" i="18"/>
  <c r="E54" i="18"/>
  <c r="F53" i="18"/>
  <c r="E53" i="18"/>
  <c r="D50" i="18"/>
  <c r="C50" i="18"/>
  <c r="F48" i="18" s="1"/>
  <c r="F49" i="18"/>
  <c r="E49" i="18"/>
  <c r="E48" i="18"/>
  <c r="F47" i="18"/>
  <c r="E47" i="18"/>
  <c r="E46" i="18"/>
  <c r="D43" i="18"/>
  <c r="C43" i="18"/>
  <c r="E42" i="18"/>
  <c r="E41" i="18"/>
  <c r="E40" i="18"/>
  <c r="E39" i="18"/>
  <c r="E34" i="18"/>
  <c r="E32" i="18"/>
  <c r="D32" i="18"/>
  <c r="C32" i="18"/>
  <c r="G31" i="18"/>
  <c r="F31" i="18"/>
  <c r="E31" i="18"/>
  <c r="G30" i="18"/>
  <c r="F30" i="18"/>
  <c r="E30" i="18"/>
  <c r="G29" i="18"/>
  <c r="F29" i="18"/>
  <c r="E29" i="18"/>
  <c r="G28" i="18"/>
  <c r="F28" i="18"/>
  <c r="E28" i="18"/>
  <c r="D26" i="18"/>
  <c r="C26" i="18"/>
  <c r="F25" i="18" s="1"/>
  <c r="E25" i="18"/>
  <c r="E24" i="18"/>
  <c r="E23" i="18"/>
  <c r="E22" i="18"/>
  <c r="D20" i="18"/>
  <c r="C20" i="18"/>
  <c r="E19" i="18"/>
  <c r="E18" i="18"/>
  <c r="E17" i="18"/>
  <c r="E16" i="18"/>
  <c r="E14" i="18"/>
  <c r="H12" i="18" s="1"/>
  <c r="D14" i="18"/>
  <c r="D33" i="18" s="1"/>
  <c r="C14" i="18"/>
  <c r="F13" i="18" s="1"/>
  <c r="G13" i="18"/>
  <c r="E13" i="18"/>
  <c r="G12" i="18"/>
  <c r="E12" i="18"/>
  <c r="H11" i="18"/>
  <c r="G11" i="18"/>
  <c r="E11" i="18"/>
  <c r="H10" i="18"/>
  <c r="G10" i="18"/>
  <c r="E10" i="18"/>
  <c r="B62" i="9" l="1"/>
  <c r="B11" i="9" s="1"/>
  <c r="B42" i="9"/>
  <c r="B5" i="9" s="1"/>
  <c r="B17" i="9" s="1"/>
  <c r="B20" i="9" s="1"/>
  <c r="B56" i="9"/>
  <c r="B10" i="9" s="1"/>
  <c r="B68" i="9"/>
  <c r="B12" i="9" s="1"/>
  <c r="B13" i="9" s="1"/>
  <c r="B49" i="9"/>
  <c r="B6" i="9" s="1"/>
  <c r="B7" i="9" s="1"/>
  <c r="B36" i="9"/>
  <c r="B4" i="9" s="1"/>
  <c r="C77" i="25"/>
  <c r="F66" i="25"/>
  <c r="C35" i="25"/>
  <c r="D33" i="25"/>
  <c r="C81" i="25"/>
  <c r="H65" i="25"/>
  <c r="H64" i="25"/>
  <c r="H63" i="25"/>
  <c r="H62" i="25"/>
  <c r="H10" i="25"/>
  <c r="H12" i="25"/>
  <c r="G16" i="25"/>
  <c r="E20" i="25"/>
  <c r="H25" i="25"/>
  <c r="F31" i="25"/>
  <c r="F30" i="25"/>
  <c r="F29" i="25"/>
  <c r="F28" i="25"/>
  <c r="H49" i="25"/>
  <c r="H48" i="25"/>
  <c r="H47" i="25"/>
  <c r="H46" i="25"/>
  <c r="F10" i="25"/>
  <c r="F12" i="25"/>
  <c r="E14" i="25"/>
  <c r="G13" i="25"/>
  <c r="G12" i="25"/>
  <c r="G11" i="25"/>
  <c r="G10" i="25"/>
  <c r="G19" i="25"/>
  <c r="H24" i="25"/>
  <c r="E32" i="25"/>
  <c r="D78" i="25"/>
  <c r="D70" i="25"/>
  <c r="E43" i="25"/>
  <c r="G42" i="25"/>
  <c r="G41" i="25"/>
  <c r="G40" i="25"/>
  <c r="D79" i="25"/>
  <c r="H11" i="25"/>
  <c r="H13" i="25"/>
  <c r="G18" i="25"/>
  <c r="C83" i="25"/>
  <c r="F53" i="25"/>
  <c r="F54" i="25"/>
  <c r="F55" i="25"/>
  <c r="F22" i="25"/>
  <c r="F23" i="25"/>
  <c r="F24" i="25"/>
  <c r="G28" i="25"/>
  <c r="G29" i="25"/>
  <c r="G30" i="25"/>
  <c r="G31" i="25"/>
  <c r="F46" i="25"/>
  <c r="F47" i="25"/>
  <c r="F48" i="25"/>
  <c r="G53" i="25"/>
  <c r="G54" i="25"/>
  <c r="G55" i="25"/>
  <c r="G56" i="25"/>
  <c r="F62" i="25"/>
  <c r="F63" i="25"/>
  <c r="F64" i="25"/>
  <c r="H42" i="24"/>
  <c r="H40" i="24"/>
  <c r="D82" i="24"/>
  <c r="D80" i="24"/>
  <c r="H31" i="24"/>
  <c r="H30" i="24"/>
  <c r="H29" i="24"/>
  <c r="H28" i="24"/>
  <c r="C83" i="24"/>
  <c r="C78" i="24"/>
  <c r="F42" i="24"/>
  <c r="F41" i="24"/>
  <c r="F40" i="24"/>
  <c r="F39" i="24"/>
  <c r="H49" i="24"/>
  <c r="F22" i="24"/>
  <c r="F24" i="24"/>
  <c r="E26" i="24"/>
  <c r="H22" i="24" s="1"/>
  <c r="G25" i="24"/>
  <c r="G24" i="24"/>
  <c r="G23" i="24"/>
  <c r="G22" i="24"/>
  <c r="E33" i="24"/>
  <c r="H64" i="24"/>
  <c r="C68" i="24"/>
  <c r="C70" i="24" s="1"/>
  <c r="C74" i="24" s="1"/>
  <c r="C93" i="24" s="1"/>
  <c r="F66" i="24"/>
  <c r="H13" i="24"/>
  <c r="F19" i="24"/>
  <c r="F18" i="24"/>
  <c r="F17" i="24"/>
  <c r="F16" i="24"/>
  <c r="H23" i="24"/>
  <c r="G53" i="24"/>
  <c r="E57" i="24"/>
  <c r="F62" i="24"/>
  <c r="F64" i="24"/>
  <c r="C81" i="24"/>
  <c r="E66" i="24"/>
  <c r="G65" i="24"/>
  <c r="G64" i="24"/>
  <c r="G63" i="24"/>
  <c r="G62" i="24"/>
  <c r="E20" i="24"/>
  <c r="F23" i="24"/>
  <c r="F46" i="24"/>
  <c r="E50" i="24"/>
  <c r="H46" i="24" s="1"/>
  <c r="G49" i="24"/>
  <c r="G48" i="24"/>
  <c r="G47" i="24"/>
  <c r="G46" i="24"/>
  <c r="H63" i="24"/>
  <c r="H65" i="24"/>
  <c r="G66" i="24"/>
  <c r="D83" i="24"/>
  <c r="C33" i="24"/>
  <c r="D79" i="24"/>
  <c r="F10" i="24"/>
  <c r="F11" i="24"/>
  <c r="F12" i="24"/>
  <c r="G16" i="24"/>
  <c r="G17" i="24"/>
  <c r="G18" i="24"/>
  <c r="G19" i="24"/>
  <c r="G39" i="24"/>
  <c r="G40" i="24"/>
  <c r="G41" i="24"/>
  <c r="G42" i="24"/>
  <c r="E43" i="24"/>
  <c r="D70" i="24"/>
  <c r="H25" i="23"/>
  <c r="H24" i="23"/>
  <c r="H23" i="23"/>
  <c r="H22" i="23"/>
  <c r="C33" i="23"/>
  <c r="D70" i="23"/>
  <c r="E43" i="23"/>
  <c r="G42" i="23"/>
  <c r="G41" i="23"/>
  <c r="G40" i="23"/>
  <c r="G39" i="23"/>
  <c r="D79" i="23"/>
  <c r="H56" i="23"/>
  <c r="H55" i="23"/>
  <c r="H54" i="23"/>
  <c r="H53" i="23"/>
  <c r="D68" i="23"/>
  <c r="E68" i="23" s="1"/>
  <c r="G66" i="23"/>
  <c r="E66" i="23"/>
  <c r="G65" i="23"/>
  <c r="G64" i="23"/>
  <c r="G63" i="23"/>
  <c r="G62" i="23"/>
  <c r="F16" i="23"/>
  <c r="F18" i="23"/>
  <c r="E20" i="23"/>
  <c r="G19" i="23"/>
  <c r="G18" i="23"/>
  <c r="G17" i="23"/>
  <c r="G16" i="23"/>
  <c r="H40" i="23"/>
  <c r="E50" i="23"/>
  <c r="G49" i="23"/>
  <c r="F13" i="23"/>
  <c r="F12" i="23"/>
  <c r="F11" i="23"/>
  <c r="F10" i="23"/>
  <c r="G47" i="23"/>
  <c r="E14" i="23"/>
  <c r="H11" i="23" s="1"/>
  <c r="F17" i="23"/>
  <c r="F19" i="23"/>
  <c r="H39" i="23"/>
  <c r="H41" i="23"/>
  <c r="C78" i="23"/>
  <c r="C70" i="23"/>
  <c r="C74" i="23" s="1"/>
  <c r="C92" i="23" s="1"/>
  <c r="G46" i="23"/>
  <c r="D33" i="23"/>
  <c r="G10" i="23"/>
  <c r="G11" i="23"/>
  <c r="G12" i="23"/>
  <c r="G13" i="23"/>
  <c r="F28" i="23"/>
  <c r="F29" i="23"/>
  <c r="F30" i="23"/>
  <c r="F53" i="23"/>
  <c r="F54" i="23"/>
  <c r="F55" i="23"/>
  <c r="C35" i="22"/>
  <c r="C80" i="22" s="1"/>
  <c r="D33" i="22"/>
  <c r="H49" i="22"/>
  <c r="H48" i="22"/>
  <c r="H47" i="22"/>
  <c r="H46" i="22"/>
  <c r="H10" i="22"/>
  <c r="H12" i="22"/>
  <c r="G16" i="22"/>
  <c r="E20" i="22"/>
  <c r="H25" i="22"/>
  <c r="F31" i="22"/>
  <c r="F30" i="22"/>
  <c r="F29" i="22"/>
  <c r="F28" i="22"/>
  <c r="E43" i="22"/>
  <c r="F65" i="22"/>
  <c r="F64" i="22"/>
  <c r="F63" i="22"/>
  <c r="F62" i="22"/>
  <c r="C70" i="22"/>
  <c r="C74" i="22" s="1"/>
  <c r="C92" i="22" s="1"/>
  <c r="C68" i="22"/>
  <c r="F66" i="22"/>
  <c r="E66" i="22"/>
  <c r="F10" i="22"/>
  <c r="F12" i="22"/>
  <c r="E14" i="22"/>
  <c r="H13" i="22" s="1"/>
  <c r="G13" i="22"/>
  <c r="G12" i="22"/>
  <c r="G11" i="22"/>
  <c r="G10" i="22"/>
  <c r="G19" i="22"/>
  <c r="H24" i="22"/>
  <c r="E32" i="22"/>
  <c r="G39" i="22"/>
  <c r="C81" i="22"/>
  <c r="D68" i="22"/>
  <c r="E68" i="22" s="1"/>
  <c r="G62" i="22"/>
  <c r="G64" i="22"/>
  <c r="H11" i="22"/>
  <c r="G18" i="22"/>
  <c r="C82" i="22"/>
  <c r="G42" i="22"/>
  <c r="C78" i="22"/>
  <c r="F53" i="22"/>
  <c r="F54" i="22"/>
  <c r="F55" i="22"/>
  <c r="F56" i="22"/>
  <c r="F22" i="22"/>
  <c r="F23" i="22"/>
  <c r="F24" i="22"/>
  <c r="G28" i="22"/>
  <c r="G29" i="22"/>
  <c r="G30" i="22"/>
  <c r="G31" i="22"/>
  <c r="F46" i="22"/>
  <c r="F47" i="22"/>
  <c r="F48" i="22"/>
  <c r="G53" i="22"/>
  <c r="G54" i="22"/>
  <c r="G55" i="22"/>
  <c r="G56" i="22"/>
  <c r="E57" i="22"/>
  <c r="C35" i="20"/>
  <c r="C80" i="20" s="1"/>
  <c r="D33" i="20"/>
  <c r="H49" i="20"/>
  <c r="H48" i="20"/>
  <c r="H47" i="20"/>
  <c r="H46" i="20"/>
  <c r="H10" i="20"/>
  <c r="H12" i="20"/>
  <c r="G16" i="20"/>
  <c r="E20" i="20"/>
  <c r="H25" i="20"/>
  <c r="F31" i="20"/>
  <c r="F30" i="20"/>
  <c r="F29" i="20"/>
  <c r="F28" i="20"/>
  <c r="D78" i="20"/>
  <c r="E43" i="20"/>
  <c r="F65" i="20"/>
  <c r="F64" i="20"/>
  <c r="F63" i="20"/>
  <c r="F62" i="20"/>
  <c r="C68" i="20"/>
  <c r="C70" i="20" s="1"/>
  <c r="C74" i="20" s="1"/>
  <c r="C92" i="20" s="1"/>
  <c r="F66" i="20"/>
  <c r="E66" i="20"/>
  <c r="F10" i="20"/>
  <c r="F12" i="20"/>
  <c r="E14" i="20"/>
  <c r="G13" i="20"/>
  <c r="G12" i="20"/>
  <c r="G11" i="20"/>
  <c r="G10" i="20"/>
  <c r="G19" i="20"/>
  <c r="H24" i="20"/>
  <c r="E32" i="20"/>
  <c r="G39" i="20"/>
  <c r="C81" i="20"/>
  <c r="D68" i="20"/>
  <c r="G66" i="20"/>
  <c r="G62" i="20"/>
  <c r="G64" i="20"/>
  <c r="H11" i="20"/>
  <c r="H13" i="20"/>
  <c r="G18" i="20"/>
  <c r="G42" i="20"/>
  <c r="F53" i="20"/>
  <c r="F54" i="20"/>
  <c r="F55" i="20"/>
  <c r="F56" i="20"/>
  <c r="F22" i="20"/>
  <c r="F23" i="20"/>
  <c r="F24" i="20"/>
  <c r="G28" i="20"/>
  <c r="G29" i="20"/>
  <c r="G30" i="20"/>
  <c r="G31" i="20"/>
  <c r="F46" i="20"/>
  <c r="F47" i="20"/>
  <c r="F48" i="20"/>
  <c r="G53" i="20"/>
  <c r="G54" i="20"/>
  <c r="G55" i="20"/>
  <c r="G56" i="20"/>
  <c r="E57" i="20"/>
  <c r="D35" i="19"/>
  <c r="H31" i="19"/>
  <c r="H30" i="19"/>
  <c r="H29" i="19"/>
  <c r="H28" i="19"/>
  <c r="C70" i="19"/>
  <c r="C74" i="19" s="1"/>
  <c r="C92" i="19" s="1"/>
  <c r="C79" i="19"/>
  <c r="F42" i="19"/>
  <c r="F41" i="19"/>
  <c r="F40" i="19"/>
  <c r="F39" i="19"/>
  <c r="G66" i="19"/>
  <c r="F22" i="19"/>
  <c r="F24" i="19"/>
  <c r="E26" i="19"/>
  <c r="H22" i="19" s="1"/>
  <c r="G25" i="19"/>
  <c r="G24" i="19"/>
  <c r="G23" i="19"/>
  <c r="G22" i="19"/>
  <c r="E33" i="19"/>
  <c r="E66" i="19"/>
  <c r="G65" i="19"/>
  <c r="G64" i="19"/>
  <c r="G63" i="19"/>
  <c r="G62" i="19"/>
  <c r="H62" i="19"/>
  <c r="H64" i="19"/>
  <c r="H13" i="19"/>
  <c r="F19" i="19"/>
  <c r="F18" i="19"/>
  <c r="F17" i="19"/>
  <c r="F16" i="19"/>
  <c r="H23" i="19"/>
  <c r="H25" i="19"/>
  <c r="G53" i="19"/>
  <c r="E57" i="19"/>
  <c r="D68" i="19"/>
  <c r="D78" i="19"/>
  <c r="E20" i="19"/>
  <c r="F23" i="19"/>
  <c r="F46" i="19"/>
  <c r="E50" i="19"/>
  <c r="H46" i="19" s="1"/>
  <c r="G49" i="19"/>
  <c r="G48" i="19"/>
  <c r="G47" i="19"/>
  <c r="G46" i="19"/>
  <c r="G56" i="19"/>
  <c r="H63" i="19"/>
  <c r="C68" i="19"/>
  <c r="C78" i="19" s="1"/>
  <c r="F66" i="19"/>
  <c r="F65" i="19"/>
  <c r="F64" i="19"/>
  <c r="C33" i="19"/>
  <c r="D82" i="19"/>
  <c r="F10" i="19"/>
  <c r="F11" i="19"/>
  <c r="F12" i="19"/>
  <c r="G16" i="19"/>
  <c r="G17" i="19"/>
  <c r="G18" i="19"/>
  <c r="G19" i="19"/>
  <c r="G39" i="19"/>
  <c r="G40" i="19"/>
  <c r="G41" i="19"/>
  <c r="G42" i="19"/>
  <c r="E43" i="19"/>
  <c r="H16" i="18"/>
  <c r="H39" i="18"/>
  <c r="H18" i="18"/>
  <c r="H41" i="18"/>
  <c r="D35" i="18"/>
  <c r="H22" i="18"/>
  <c r="H24" i="18"/>
  <c r="H31" i="18"/>
  <c r="H30" i="18"/>
  <c r="H29" i="18"/>
  <c r="H28" i="18"/>
  <c r="C70" i="18"/>
  <c r="C74" i="18" s="1"/>
  <c r="C92" i="18" s="1"/>
  <c r="C79" i="18"/>
  <c r="F42" i="18"/>
  <c r="F41" i="18"/>
  <c r="F40" i="18"/>
  <c r="F39" i="18"/>
  <c r="H47" i="18"/>
  <c r="G66" i="18"/>
  <c r="F22" i="18"/>
  <c r="F24" i="18"/>
  <c r="E26" i="18"/>
  <c r="G25" i="18"/>
  <c r="G24" i="18"/>
  <c r="G23" i="18"/>
  <c r="G22" i="18"/>
  <c r="E33" i="18"/>
  <c r="E66" i="18"/>
  <c r="G65" i="18"/>
  <c r="G64" i="18"/>
  <c r="G63" i="18"/>
  <c r="G62" i="18"/>
  <c r="H13" i="18"/>
  <c r="F19" i="18"/>
  <c r="F18" i="18"/>
  <c r="F17" i="18"/>
  <c r="F16" i="18"/>
  <c r="H23" i="18"/>
  <c r="H25" i="18"/>
  <c r="H46" i="18"/>
  <c r="H48" i="18"/>
  <c r="G53" i="18"/>
  <c r="E57" i="18"/>
  <c r="D68" i="18"/>
  <c r="E20" i="18"/>
  <c r="F23" i="18"/>
  <c r="F46" i="18"/>
  <c r="E50" i="18"/>
  <c r="H49" i="18" s="1"/>
  <c r="G49" i="18"/>
  <c r="G48" i="18"/>
  <c r="G47" i="18"/>
  <c r="G46" i="18"/>
  <c r="G56" i="18"/>
  <c r="H63" i="18"/>
  <c r="C68" i="18"/>
  <c r="C78" i="18" s="1"/>
  <c r="F66" i="18"/>
  <c r="F65" i="18"/>
  <c r="F64" i="18"/>
  <c r="C33" i="18"/>
  <c r="D82" i="18"/>
  <c r="F10" i="18"/>
  <c r="F11" i="18"/>
  <c r="F12" i="18"/>
  <c r="G16" i="18"/>
  <c r="G17" i="18"/>
  <c r="G18" i="18"/>
  <c r="G19" i="18"/>
  <c r="G39" i="18"/>
  <c r="G40" i="18"/>
  <c r="G41" i="18"/>
  <c r="G42" i="18"/>
  <c r="E43" i="18"/>
  <c r="B16" i="9" l="1"/>
  <c r="B19" i="9" s="1"/>
  <c r="B18" i="9"/>
  <c r="B21" i="9" s="1"/>
  <c r="E83" i="25"/>
  <c r="E78" i="25"/>
  <c r="H42" i="25"/>
  <c r="H41" i="25"/>
  <c r="H40" i="25"/>
  <c r="H39" i="25"/>
  <c r="E79" i="25"/>
  <c r="H31" i="25"/>
  <c r="H29" i="25"/>
  <c r="H28" i="25"/>
  <c r="E70" i="25"/>
  <c r="D74" i="25"/>
  <c r="D77" i="25"/>
  <c r="G66" i="25"/>
  <c r="E33" i="25"/>
  <c r="D35" i="25"/>
  <c r="H30" i="25"/>
  <c r="C82" i="25"/>
  <c r="C80" i="25"/>
  <c r="D83" i="25"/>
  <c r="H19" i="25"/>
  <c r="H18" i="25"/>
  <c r="H17" i="25"/>
  <c r="H16" i="25"/>
  <c r="E83" i="24"/>
  <c r="E78" i="24"/>
  <c r="H48" i="24"/>
  <c r="H47" i="24"/>
  <c r="H17" i="24"/>
  <c r="H19" i="24"/>
  <c r="C77" i="24"/>
  <c r="C35" i="24"/>
  <c r="C79" i="24"/>
  <c r="H24" i="24"/>
  <c r="H41" i="24"/>
  <c r="H39" i="24"/>
  <c r="H66" i="24"/>
  <c r="H56" i="24"/>
  <c r="H55" i="24"/>
  <c r="H54" i="24"/>
  <c r="H53" i="24"/>
  <c r="H25" i="24"/>
  <c r="E68" i="24"/>
  <c r="E79" i="24" s="1"/>
  <c r="H62" i="24"/>
  <c r="H18" i="24"/>
  <c r="H16" i="24"/>
  <c r="D74" i="24"/>
  <c r="E70" i="24"/>
  <c r="H65" i="23"/>
  <c r="H64" i="23"/>
  <c r="H63" i="23"/>
  <c r="H62" i="23"/>
  <c r="C77" i="23"/>
  <c r="F66" i="23"/>
  <c r="C35" i="23"/>
  <c r="H10" i="23"/>
  <c r="C81" i="23"/>
  <c r="E78" i="23"/>
  <c r="E79" i="23"/>
  <c r="H13" i="23"/>
  <c r="H19" i="23"/>
  <c r="H49" i="23"/>
  <c r="H48" i="23"/>
  <c r="H47" i="23"/>
  <c r="H46" i="23"/>
  <c r="E70" i="23"/>
  <c r="D74" i="23"/>
  <c r="H18" i="23"/>
  <c r="H12" i="23"/>
  <c r="D77" i="23"/>
  <c r="E33" i="23"/>
  <c r="D35" i="23"/>
  <c r="H17" i="23"/>
  <c r="H42" i="23"/>
  <c r="D78" i="23"/>
  <c r="H16" i="23"/>
  <c r="D78" i="22"/>
  <c r="H65" i="22"/>
  <c r="H64" i="22"/>
  <c r="H63" i="22"/>
  <c r="H62" i="22"/>
  <c r="E78" i="22"/>
  <c r="E79" i="22"/>
  <c r="H42" i="22"/>
  <c r="H41" i="22"/>
  <c r="H40" i="22"/>
  <c r="H39" i="22"/>
  <c r="D79" i="22"/>
  <c r="H19" i="22"/>
  <c r="H18" i="22"/>
  <c r="H17" i="22"/>
  <c r="H16" i="22"/>
  <c r="E33" i="22"/>
  <c r="D35" i="22"/>
  <c r="C77" i="22"/>
  <c r="H55" i="22"/>
  <c r="H53" i="22"/>
  <c r="H56" i="22"/>
  <c r="H54" i="22"/>
  <c r="G66" i="22"/>
  <c r="H31" i="22"/>
  <c r="H29" i="22"/>
  <c r="D70" i="22"/>
  <c r="H28" i="22"/>
  <c r="H30" i="22"/>
  <c r="H55" i="20"/>
  <c r="H53" i="20"/>
  <c r="H56" i="20"/>
  <c r="H54" i="20"/>
  <c r="H31" i="20"/>
  <c r="H29" i="20"/>
  <c r="E68" i="20"/>
  <c r="E78" i="20"/>
  <c r="E79" i="20"/>
  <c r="H42" i="20"/>
  <c r="H41" i="20"/>
  <c r="H40" i="20"/>
  <c r="H39" i="20"/>
  <c r="C82" i="20"/>
  <c r="H65" i="20"/>
  <c r="H64" i="20"/>
  <c r="H63" i="20"/>
  <c r="H62" i="20"/>
  <c r="D79" i="20"/>
  <c r="H19" i="20"/>
  <c r="H18" i="20"/>
  <c r="H17" i="20"/>
  <c r="H16" i="20"/>
  <c r="E33" i="20"/>
  <c r="H66" i="20" s="1"/>
  <c r="D35" i="20"/>
  <c r="C77" i="20"/>
  <c r="C78" i="20"/>
  <c r="D70" i="20"/>
  <c r="H28" i="20"/>
  <c r="H30" i="20"/>
  <c r="E79" i="19"/>
  <c r="H56" i="19"/>
  <c r="H55" i="19"/>
  <c r="H54" i="19"/>
  <c r="H53" i="19"/>
  <c r="H39" i="19"/>
  <c r="H41" i="19"/>
  <c r="C35" i="19"/>
  <c r="C77" i="19"/>
  <c r="H49" i="19"/>
  <c r="D80" i="19"/>
  <c r="E35" i="19"/>
  <c r="E80" i="19" s="1"/>
  <c r="H16" i="19"/>
  <c r="H18" i="19"/>
  <c r="E68" i="19"/>
  <c r="E78" i="19" s="1"/>
  <c r="D70" i="19"/>
  <c r="H48" i="19"/>
  <c r="H66" i="19"/>
  <c r="C81" i="19"/>
  <c r="H47" i="19"/>
  <c r="H24" i="19"/>
  <c r="H40" i="19"/>
  <c r="H42" i="19"/>
  <c r="H65" i="19"/>
  <c r="D79" i="19"/>
  <c r="H17" i="19"/>
  <c r="H19" i="19"/>
  <c r="E68" i="18"/>
  <c r="D70" i="18"/>
  <c r="H66" i="18"/>
  <c r="C81" i="18"/>
  <c r="H65" i="18"/>
  <c r="D79" i="18"/>
  <c r="E78" i="18"/>
  <c r="E79" i="18"/>
  <c r="H56" i="18"/>
  <c r="H55" i="18"/>
  <c r="H54" i="18"/>
  <c r="H53" i="18"/>
  <c r="H64" i="18"/>
  <c r="H40" i="18"/>
  <c r="H42" i="18"/>
  <c r="C35" i="18"/>
  <c r="C77" i="18"/>
  <c r="D78" i="18"/>
  <c r="H62" i="18"/>
  <c r="D80" i="18"/>
  <c r="E35" i="18"/>
  <c r="E80" i="18" s="1"/>
  <c r="H17" i="18"/>
  <c r="H19" i="18"/>
  <c r="D80" i="25" l="1"/>
  <c r="E35" i="25"/>
  <c r="D82" i="25"/>
  <c r="E74" i="25"/>
  <c r="E93" i="25"/>
  <c r="E77" i="25"/>
  <c r="H66" i="25"/>
  <c r="C80" i="24"/>
  <c r="E35" i="24"/>
  <c r="C82" i="24"/>
  <c r="E93" i="24"/>
  <c r="E74" i="24"/>
  <c r="E77" i="24" s="1"/>
  <c r="D77" i="24"/>
  <c r="C80" i="23"/>
  <c r="C82" i="23"/>
  <c r="E35" i="23"/>
  <c r="D80" i="23"/>
  <c r="D82" i="23"/>
  <c r="E92" i="23"/>
  <c r="E74" i="23"/>
  <c r="E77" i="23" s="1"/>
  <c r="H66" i="23"/>
  <c r="D74" i="22"/>
  <c r="E70" i="22"/>
  <c r="H66" i="22"/>
  <c r="E35" i="22"/>
  <c r="D80" i="22"/>
  <c r="D82" i="22"/>
  <c r="E35" i="20"/>
  <c r="D80" i="20"/>
  <c r="D82" i="20"/>
  <c r="D74" i="20"/>
  <c r="E70" i="20"/>
  <c r="D74" i="19"/>
  <c r="E70" i="19"/>
  <c r="C80" i="19"/>
  <c r="C82" i="19"/>
  <c r="E82" i="19"/>
  <c r="D74" i="18"/>
  <c r="E70" i="18"/>
  <c r="C80" i="18"/>
  <c r="C82" i="18"/>
  <c r="E82" i="18"/>
  <c r="E80" i="25" l="1"/>
  <c r="E82" i="25"/>
  <c r="E80" i="24"/>
  <c r="E82" i="24"/>
  <c r="E80" i="23"/>
  <c r="E82" i="23"/>
  <c r="E92" i="22"/>
  <c r="E74" i="22"/>
  <c r="E77" i="22" s="1"/>
  <c r="D77" i="22"/>
  <c r="E80" i="22"/>
  <c r="E82" i="22"/>
  <c r="E92" i="20"/>
  <c r="E74" i="20"/>
  <c r="D77" i="20"/>
  <c r="E77" i="20" s="1"/>
  <c r="E80" i="20"/>
  <c r="E82" i="20"/>
  <c r="E74" i="19"/>
  <c r="E92" i="19"/>
  <c r="D77" i="19"/>
  <c r="E77" i="19" s="1"/>
  <c r="E74" i="18"/>
  <c r="E92" i="18"/>
  <c r="D77" i="18"/>
  <c r="E77" i="18" s="1"/>
  <c r="A33" i="9" l="1"/>
  <c r="E76" i="13"/>
  <c r="E75" i="13"/>
  <c r="E72" i="13"/>
  <c r="E68" i="13"/>
  <c r="E67" i="13"/>
  <c r="E66" i="13"/>
  <c r="D66" i="13"/>
  <c r="C81" i="13" s="1"/>
  <c r="C66" i="13"/>
  <c r="F65" i="13" s="1"/>
  <c r="G65" i="13"/>
  <c r="E65" i="13"/>
  <c r="G64" i="13"/>
  <c r="E64" i="13"/>
  <c r="G63" i="13"/>
  <c r="E63" i="13"/>
  <c r="G62" i="13"/>
  <c r="E62" i="13"/>
  <c r="E60" i="13"/>
  <c r="E59" i="13"/>
  <c r="D57" i="13"/>
  <c r="E57" i="13" s="1"/>
  <c r="C57" i="13"/>
  <c r="C78" i="13" s="1"/>
  <c r="H56" i="13"/>
  <c r="E56" i="13"/>
  <c r="H55" i="13"/>
  <c r="E55" i="13"/>
  <c r="H54" i="13"/>
  <c r="E54" i="13"/>
  <c r="H53" i="13"/>
  <c r="E53" i="13"/>
  <c r="E50" i="13"/>
  <c r="D50" i="13"/>
  <c r="C50" i="13"/>
  <c r="F49" i="13" s="1"/>
  <c r="G49" i="13"/>
  <c r="E49" i="13"/>
  <c r="G48" i="13"/>
  <c r="E48" i="13"/>
  <c r="G47" i="13"/>
  <c r="E47" i="13"/>
  <c r="G46" i="13"/>
  <c r="E46" i="13"/>
  <c r="D43" i="13"/>
  <c r="C43" i="13"/>
  <c r="F42" i="13"/>
  <c r="E42" i="13"/>
  <c r="F41" i="13"/>
  <c r="E41" i="13"/>
  <c r="F40" i="13"/>
  <c r="E40" i="13"/>
  <c r="F39" i="13"/>
  <c r="E39" i="13"/>
  <c r="E34" i="13"/>
  <c r="D32" i="13"/>
  <c r="C32" i="13"/>
  <c r="E31" i="13"/>
  <c r="E30" i="13"/>
  <c r="E29" i="13"/>
  <c r="E28" i="13"/>
  <c r="E26" i="13"/>
  <c r="H23" i="13" s="1"/>
  <c r="D26" i="13"/>
  <c r="C26" i="13"/>
  <c r="F25" i="13" s="1"/>
  <c r="G25" i="13"/>
  <c r="E25" i="13"/>
  <c r="G24" i="13"/>
  <c r="E24" i="13"/>
  <c r="G23" i="13"/>
  <c r="E23" i="13"/>
  <c r="H22" i="13"/>
  <c r="G22" i="13"/>
  <c r="E22" i="13"/>
  <c r="D20" i="13"/>
  <c r="C20" i="13"/>
  <c r="F19" i="13"/>
  <c r="E19" i="13"/>
  <c r="F18" i="13"/>
  <c r="E18" i="13"/>
  <c r="G17" i="13"/>
  <c r="F17" i="13"/>
  <c r="E17" i="13"/>
  <c r="F16" i="13"/>
  <c r="E16" i="13"/>
  <c r="D14" i="13"/>
  <c r="C14" i="13"/>
  <c r="C33" i="13" s="1"/>
  <c r="F13" i="13"/>
  <c r="E13" i="13"/>
  <c r="E12" i="13"/>
  <c r="F11" i="13"/>
  <c r="E11" i="13"/>
  <c r="E10" i="13"/>
  <c r="E6" i="13"/>
  <c r="E76" i="11"/>
  <c r="E75" i="11"/>
  <c r="E72" i="11"/>
  <c r="D68" i="11"/>
  <c r="E67" i="11"/>
  <c r="D66" i="11"/>
  <c r="C66" i="11"/>
  <c r="F65" i="11"/>
  <c r="E65" i="11"/>
  <c r="E64" i="11"/>
  <c r="F63" i="11"/>
  <c r="E63" i="11"/>
  <c r="E62" i="11"/>
  <c r="E60" i="11"/>
  <c r="E59" i="11"/>
  <c r="D57" i="11"/>
  <c r="G56" i="11" s="1"/>
  <c r="C57" i="11"/>
  <c r="F56" i="11"/>
  <c r="E56" i="11"/>
  <c r="G55" i="11"/>
  <c r="F55" i="11"/>
  <c r="E55" i="11"/>
  <c r="G54" i="11"/>
  <c r="F54" i="11"/>
  <c r="E54" i="11"/>
  <c r="F53" i="11"/>
  <c r="E53" i="11"/>
  <c r="D50" i="11"/>
  <c r="C50" i="11"/>
  <c r="F48" i="11" s="1"/>
  <c r="F49" i="11"/>
  <c r="E49" i="11"/>
  <c r="E48" i="11"/>
  <c r="F47" i="11"/>
  <c r="E47" i="11"/>
  <c r="E46" i="11"/>
  <c r="D43" i="11"/>
  <c r="D78" i="11" s="1"/>
  <c r="C43" i="11"/>
  <c r="E42" i="11"/>
  <c r="E41" i="11"/>
  <c r="E40" i="11"/>
  <c r="E39" i="11"/>
  <c r="E34" i="11"/>
  <c r="E32" i="11"/>
  <c r="D32" i="11"/>
  <c r="C32" i="11"/>
  <c r="G31" i="11"/>
  <c r="F31" i="11"/>
  <c r="E31" i="11"/>
  <c r="G30" i="11"/>
  <c r="F30" i="11"/>
  <c r="E30" i="11"/>
  <c r="G29" i="11"/>
  <c r="F29" i="11"/>
  <c r="E29" i="11"/>
  <c r="G28" i="11"/>
  <c r="F28" i="11"/>
  <c r="E28" i="11"/>
  <c r="D26" i="11"/>
  <c r="C26" i="11"/>
  <c r="F25" i="11" s="1"/>
  <c r="E25" i="11"/>
  <c r="E24" i="11"/>
  <c r="E23" i="11"/>
  <c r="E22" i="11"/>
  <c r="D20" i="11"/>
  <c r="C20" i="11"/>
  <c r="E19" i="11"/>
  <c r="E18" i="11"/>
  <c r="E17" i="11"/>
  <c r="E16" i="11"/>
  <c r="E14" i="11"/>
  <c r="H12" i="11" s="1"/>
  <c r="D14" i="11"/>
  <c r="D33" i="11" s="1"/>
  <c r="D35" i="11" s="1"/>
  <c r="C14" i="11"/>
  <c r="F13" i="11" s="1"/>
  <c r="G13" i="11"/>
  <c r="E13" i="11"/>
  <c r="G12" i="11"/>
  <c r="E12" i="11"/>
  <c r="H11" i="11"/>
  <c r="G11" i="11"/>
  <c r="E11" i="11"/>
  <c r="H10" i="11"/>
  <c r="G10" i="11"/>
  <c r="E10" i="11"/>
  <c r="E6" i="11"/>
  <c r="C78" i="17"/>
  <c r="E76" i="17"/>
  <c r="E75" i="17"/>
  <c r="E72" i="17"/>
  <c r="C70" i="17"/>
  <c r="C74" i="17" s="1"/>
  <c r="C93" i="17" s="1"/>
  <c r="D68" i="17"/>
  <c r="E68" i="17" s="1"/>
  <c r="C68" i="17"/>
  <c r="E67" i="17"/>
  <c r="E66" i="17"/>
  <c r="D66" i="17"/>
  <c r="C66" i="17"/>
  <c r="F65" i="17" s="1"/>
  <c r="G65" i="17"/>
  <c r="E65" i="17"/>
  <c r="G64" i="17"/>
  <c r="E64" i="17"/>
  <c r="G63" i="17"/>
  <c r="E63" i="17"/>
  <c r="G62" i="17"/>
  <c r="E62" i="17"/>
  <c r="E60" i="17"/>
  <c r="E59" i="17"/>
  <c r="D57" i="17"/>
  <c r="E57" i="17" s="1"/>
  <c r="C57" i="17"/>
  <c r="F56" i="17" s="1"/>
  <c r="H56" i="17"/>
  <c r="E56" i="17"/>
  <c r="H55" i="17"/>
  <c r="E55" i="17"/>
  <c r="H54" i="17"/>
  <c r="E54" i="17"/>
  <c r="H53" i="17"/>
  <c r="E53" i="17"/>
  <c r="E50" i="17"/>
  <c r="D50" i="17"/>
  <c r="C50" i="17"/>
  <c r="F49" i="17" s="1"/>
  <c r="G49" i="17"/>
  <c r="E49" i="17"/>
  <c r="G48" i="17"/>
  <c r="E48" i="17"/>
  <c r="G47" i="17"/>
  <c r="E47" i="17"/>
  <c r="G46" i="17"/>
  <c r="E46" i="17"/>
  <c r="D43" i="17"/>
  <c r="C43" i="17"/>
  <c r="C79" i="17" s="1"/>
  <c r="F42" i="17"/>
  <c r="E42" i="17"/>
  <c r="F41" i="17"/>
  <c r="E41" i="17"/>
  <c r="F40" i="17"/>
  <c r="E40" i="17"/>
  <c r="G39" i="17"/>
  <c r="F39" i="17"/>
  <c r="E39" i="17"/>
  <c r="E34" i="17"/>
  <c r="D32" i="17"/>
  <c r="C32" i="17"/>
  <c r="E31" i="17"/>
  <c r="E30" i="17"/>
  <c r="E29" i="17"/>
  <c r="E28" i="17"/>
  <c r="E26" i="17"/>
  <c r="H23" i="17" s="1"/>
  <c r="D26" i="17"/>
  <c r="C26" i="17"/>
  <c r="F25" i="17" s="1"/>
  <c r="G25" i="17"/>
  <c r="E25" i="17"/>
  <c r="G24" i="17"/>
  <c r="E24" i="17"/>
  <c r="G23" i="17"/>
  <c r="E23" i="17"/>
  <c r="H22" i="17"/>
  <c r="G22" i="17"/>
  <c r="E22" i="17"/>
  <c r="D20" i="17"/>
  <c r="C20" i="17"/>
  <c r="F19" i="17"/>
  <c r="E19" i="17"/>
  <c r="F18" i="17"/>
  <c r="E18" i="17"/>
  <c r="G17" i="17"/>
  <c r="F17" i="17"/>
  <c r="E17" i="17"/>
  <c r="F16" i="17"/>
  <c r="E16" i="17"/>
  <c r="D14" i="17"/>
  <c r="C14" i="17"/>
  <c r="C33" i="17" s="1"/>
  <c r="F13" i="17"/>
  <c r="E13" i="17"/>
  <c r="E12" i="17"/>
  <c r="F11" i="17"/>
  <c r="E11" i="17"/>
  <c r="E10" i="17"/>
  <c r="E6" i="17"/>
  <c r="F66" i="13" l="1"/>
  <c r="C35" i="13"/>
  <c r="D33" i="13"/>
  <c r="C83" i="13"/>
  <c r="H49" i="13"/>
  <c r="H48" i="13"/>
  <c r="H47" i="13"/>
  <c r="H46" i="13"/>
  <c r="G16" i="13"/>
  <c r="E20" i="13"/>
  <c r="H25" i="13"/>
  <c r="F31" i="13"/>
  <c r="F30" i="13"/>
  <c r="F29" i="13"/>
  <c r="F28" i="13"/>
  <c r="D78" i="13"/>
  <c r="D70" i="13"/>
  <c r="D79" i="13"/>
  <c r="E43" i="13"/>
  <c r="G42" i="13"/>
  <c r="G41" i="13"/>
  <c r="G40" i="13"/>
  <c r="G39" i="13"/>
  <c r="F10" i="13"/>
  <c r="F12" i="13"/>
  <c r="E14" i="13"/>
  <c r="H10" i="13" s="1"/>
  <c r="G13" i="13"/>
  <c r="G12" i="13"/>
  <c r="G11" i="13"/>
  <c r="G10" i="13"/>
  <c r="G19" i="13"/>
  <c r="H24" i="13"/>
  <c r="E32" i="13"/>
  <c r="H11" i="13"/>
  <c r="G18" i="13"/>
  <c r="H65" i="13"/>
  <c r="H64" i="13"/>
  <c r="H63" i="13"/>
  <c r="H62" i="13"/>
  <c r="C79" i="13"/>
  <c r="F53" i="13"/>
  <c r="F54" i="13"/>
  <c r="F55" i="13"/>
  <c r="F56" i="13"/>
  <c r="C70" i="13"/>
  <c r="C74" i="13" s="1"/>
  <c r="C93" i="13" s="1"/>
  <c r="F22" i="13"/>
  <c r="F23" i="13"/>
  <c r="F24" i="13"/>
  <c r="G28" i="13"/>
  <c r="G29" i="13"/>
  <c r="G30" i="13"/>
  <c r="G31" i="13"/>
  <c r="F46" i="13"/>
  <c r="F47" i="13"/>
  <c r="F48" i="13"/>
  <c r="G53" i="13"/>
  <c r="G54" i="13"/>
  <c r="G55" i="13"/>
  <c r="G56" i="13"/>
  <c r="F62" i="13"/>
  <c r="F63" i="13"/>
  <c r="F64" i="13"/>
  <c r="H40" i="11"/>
  <c r="H18" i="11"/>
  <c r="H41" i="11"/>
  <c r="H42" i="11"/>
  <c r="H16" i="11"/>
  <c r="H39" i="11"/>
  <c r="D82" i="11"/>
  <c r="D80" i="11"/>
  <c r="H22" i="11"/>
  <c r="H24" i="11"/>
  <c r="H31" i="11"/>
  <c r="H30" i="11"/>
  <c r="H29" i="11"/>
  <c r="H28" i="11"/>
  <c r="C78" i="11"/>
  <c r="C70" i="11"/>
  <c r="C74" i="11" s="1"/>
  <c r="C93" i="11" s="1"/>
  <c r="F42" i="11"/>
  <c r="F41" i="11"/>
  <c r="F40" i="11"/>
  <c r="F39" i="11"/>
  <c r="C79" i="11"/>
  <c r="H49" i="11"/>
  <c r="F22" i="11"/>
  <c r="F24" i="11"/>
  <c r="E26" i="11"/>
  <c r="G25" i="11"/>
  <c r="G24" i="11"/>
  <c r="G23" i="11"/>
  <c r="G22" i="11"/>
  <c r="H64" i="11"/>
  <c r="C68" i="11"/>
  <c r="E68" i="11"/>
  <c r="H13" i="11"/>
  <c r="F19" i="11"/>
  <c r="F18" i="11"/>
  <c r="F17" i="11"/>
  <c r="F16" i="11"/>
  <c r="H23" i="11"/>
  <c r="H25" i="11"/>
  <c r="H46" i="11"/>
  <c r="G53" i="11"/>
  <c r="E57" i="11"/>
  <c r="F62" i="11"/>
  <c r="F64" i="11"/>
  <c r="E66" i="11"/>
  <c r="G65" i="11"/>
  <c r="G64" i="11"/>
  <c r="G63" i="11"/>
  <c r="G62" i="11"/>
  <c r="E20" i="11"/>
  <c r="F23" i="11"/>
  <c r="F46" i="11"/>
  <c r="E50" i="11"/>
  <c r="H47" i="11" s="1"/>
  <c r="G49" i="11"/>
  <c r="G48" i="11"/>
  <c r="G47" i="11"/>
  <c r="G46" i="11"/>
  <c r="H63" i="11"/>
  <c r="H65" i="11"/>
  <c r="G66" i="11"/>
  <c r="D83" i="11"/>
  <c r="C33" i="11"/>
  <c r="D79" i="11"/>
  <c r="F10" i="11"/>
  <c r="F11" i="11"/>
  <c r="F12" i="11"/>
  <c r="G16" i="11"/>
  <c r="G17" i="11"/>
  <c r="G18" i="11"/>
  <c r="G19" i="11"/>
  <c r="G39" i="11"/>
  <c r="G40" i="11"/>
  <c r="G41" i="11"/>
  <c r="G42" i="11"/>
  <c r="E43" i="11"/>
  <c r="D70" i="11"/>
  <c r="C77" i="17"/>
  <c r="F66" i="17"/>
  <c r="C35" i="17"/>
  <c r="D33" i="17"/>
  <c r="C81" i="17"/>
  <c r="H65" i="17"/>
  <c r="H64" i="17"/>
  <c r="H63" i="17"/>
  <c r="H62" i="17"/>
  <c r="H10" i="17"/>
  <c r="H12" i="17"/>
  <c r="G16" i="17"/>
  <c r="E20" i="17"/>
  <c r="H25" i="17"/>
  <c r="F31" i="17"/>
  <c r="F30" i="17"/>
  <c r="F29" i="17"/>
  <c r="F28" i="17"/>
  <c r="H49" i="17"/>
  <c r="H48" i="17"/>
  <c r="H47" i="17"/>
  <c r="H46" i="17"/>
  <c r="F10" i="17"/>
  <c r="F12" i="17"/>
  <c r="E14" i="17"/>
  <c r="G13" i="17"/>
  <c r="G12" i="17"/>
  <c r="G11" i="17"/>
  <c r="G10" i="17"/>
  <c r="G19" i="17"/>
  <c r="H24" i="17"/>
  <c r="E32" i="17"/>
  <c r="D78" i="17"/>
  <c r="D70" i="17"/>
  <c r="E43" i="17"/>
  <c r="G42" i="17"/>
  <c r="G41" i="17"/>
  <c r="G40" i="17"/>
  <c r="D79" i="17"/>
  <c r="H11" i="17"/>
  <c r="H13" i="17"/>
  <c r="G18" i="17"/>
  <c r="C83" i="17"/>
  <c r="F53" i="17"/>
  <c r="F54" i="17"/>
  <c r="F55" i="17"/>
  <c r="F22" i="17"/>
  <c r="F23" i="17"/>
  <c r="F24" i="17"/>
  <c r="G28" i="17"/>
  <c r="G29" i="17"/>
  <c r="G30" i="17"/>
  <c r="G31" i="17"/>
  <c r="F46" i="17"/>
  <c r="F47" i="17"/>
  <c r="F48" i="17"/>
  <c r="G53" i="17"/>
  <c r="G54" i="17"/>
  <c r="G55" i="17"/>
  <c r="G56" i="17"/>
  <c r="F62" i="17"/>
  <c r="F63" i="17"/>
  <c r="F64" i="17"/>
  <c r="H19" i="13" l="1"/>
  <c r="H18" i="13"/>
  <c r="H17" i="13"/>
  <c r="H16" i="13"/>
  <c r="H31" i="13"/>
  <c r="H29" i="13"/>
  <c r="D74" i="13"/>
  <c r="E70" i="13"/>
  <c r="G66" i="13"/>
  <c r="E33" i="13"/>
  <c r="D77" i="13"/>
  <c r="D35" i="13"/>
  <c r="C77" i="13"/>
  <c r="H12" i="13"/>
  <c r="H30" i="13"/>
  <c r="D83" i="13"/>
  <c r="H13" i="13"/>
  <c r="E79" i="13"/>
  <c r="H42" i="13"/>
  <c r="H41" i="13"/>
  <c r="H40" i="13"/>
  <c r="H39" i="13"/>
  <c r="E83" i="13"/>
  <c r="E78" i="13"/>
  <c r="C82" i="13"/>
  <c r="C80" i="13"/>
  <c r="H28" i="13"/>
  <c r="C77" i="11"/>
  <c r="C35" i="11"/>
  <c r="H66" i="11"/>
  <c r="H56" i="11"/>
  <c r="H55" i="11"/>
  <c r="H54" i="11"/>
  <c r="H53" i="11"/>
  <c r="H62" i="11"/>
  <c r="D74" i="11"/>
  <c r="E70" i="11"/>
  <c r="C81" i="11"/>
  <c r="F66" i="11"/>
  <c r="E33" i="11"/>
  <c r="E79" i="11"/>
  <c r="E83" i="11"/>
  <c r="E78" i="11"/>
  <c r="H48" i="11"/>
  <c r="C83" i="11"/>
  <c r="H19" i="11"/>
  <c r="H17" i="11"/>
  <c r="E83" i="17"/>
  <c r="E78" i="17"/>
  <c r="H42" i="17"/>
  <c r="H41" i="17"/>
  <c r="H40" i="17"/>
  <c r="H39" i="17"/>
  <c r="E79" i="17"/>
  <c r="H31" i="17"/>
  <c r="H29" i="17"/>
  <c r="H28" i="17"/>
  <c r="E70" i="17"/>
  <c r="D74" i="17"/>
  <c r="D77" i="17"/>
  <c r="G66" i="17"/>
  <c r="E33" i="17"/>
  <c r="D35" i="17"/>
  <c r="H30" i="17"/>
  <c r="C82" i="17"/>
  <c r="C80" i="17"/>
  <c r="D83" i="17"/>
  <c r="H19" i="17"/>
  <c r="H18" i="17"/>
  <c r="H17" i="17"/>
  <c r="H16" i="17"/>
  <c r="E93" i="13" l="1"/>
  <c r="E74" i="13"/>
  <c r="E77" i="13" s="1"/>
  <c r="H66" i="13"/>
  <c r="E35" i="13"/>
  <c r="D80" i="13"/>
  <c r="D82" i="13"/>
  <c r="C80" i="11"/>
  <c r="E35" i="11"/>
  <c r="C82" i="11"/>
  <c r="E77" i="11"/>
  <c r="E93" i="11"/>
  <c r="E74" i="11"/>
  <c r="D77" i="11"/>
  <c r="D80" i="17"/>
  <c r="E35" i="17"/>
  <c r="D82" i="17"/>
  <c r="E74" i="17"/>
  <c r="E93" i="17"/>
  <c r="E77" i="17"/>
  <c r="H66" i="17"/>
  <c r="E80" i="13" l="1"/>
  <c r="E82" i="13"/>
  <c r="E80" i="11"/>
  <c r="E82" i="11"/>
  <c r="E80" i="17"/>
  <c r="E82" i="17"/>
  <c r="E76" i="1" l="1"/>
  <c r="E75" i="1"/>
  <c r="E72" i="1"/>
  <c r="E67" i="1"/>
  <c r="D66" i="1"/>
  <c r="C66" i="1"/>
  <c r="F65" i="1"/>
  <c r="E65" i="1"/>
  <c r="F64" i="1"/>
  <c r="E64" i="1"/>
  <c r="F63" i="1"/>
  <c r="E63" i="1"/>
  <c r="F62" i="1"/>
  <c r="E62" i="1"/>
  <c r="E60" i="1"/>
  <c r="E59" i="1"/>
  <c r="E57" i="1"/>
  <c r="D57" i="1"/>
  <c r="C57" i="1"/>
  <c r="G56" i="1"/>
  <c r="F56" i="1"/>
  <c r="E56" i="1"/>
  <c r="G55" i="1"/>
  <c r="F55" i="1"/>
  <c r="E55" i="1"/>
  <c r="G54" i="1"/>
  <c r="F54" i="1"/>
  <c r="E54" i="1"/>
  <c r="G53" i="1"/>
  <c r="F53" i="1"/>
  <c r="E53" i="1"/>
  <c r="D50" i="1"/>
  <c r="C50" i="1"/>
  <c r="F49" i="1" s="1"/>
  <c r="E49" i="1"/>
  <c r="E48" i="1"/>
  <c r="E47" i="1"/>
  <c r="E46" i="1"/>
  <c r="D43" i="1"/>
  <c r="C43" i="1"/>
  <c r="E42" i="1"/>
  <c r="E41" i="1"/>
  <c r="E40" i="1"/>
  <c r="E39" i="1"/>
  <c r="E34" i="1"/>
  <c r="D32" i="1"/>
  <c r="G31" i="1" s="1"/>
  <c r="C32" i="1"/>
  <c r="F31" i="1"/>
  <c r="E31" i="1"/>
  <c r="G30" i="1"/>
  <c r="F30" i="1"/>
  <c r="E30" i="1"/>
  <c r="G29" i="1"/>
  <c r="F29" i="1"/>
  <c r="E29" i="1"/>
  <c r="F28" i="1"/>
  <c r="E28" i="1"/>
  <c r="D26" i="1"/>
  <c r="C26" i="1"/>
  <c r="F24" i="1" s="1"/>
  <c r="F25" i="1"/>
  <c r="E25" i="1"/>
  <c r="E24" i="1"/>
  <c r="F23" i="1"/>
  <c r="E23" i="1"/>
  <c r="E22" i="1"/>
  <c r="D20" i="1"/>
  <c r="C20" i="1"/>
  <c r="E19" i="1"/>
  <c r="E18" i="1"/>
  <c r="E17" i="1"/>
  <c r="E16" i="1"/>
  <c r="E14" i="1"/>
  <c r="D14" i="1"/>
  <c r="C14" i="1"/>
  <c r="F13" i="1" s="1"/>
  <c r="H13" i="1"/>
  <c r="G13" i="1"/>
  <c r="E13" i="1"/>
  <c r="H12" i="1"/>
  <c r="G12" i="1"/>
  <c r="E12" i="1"/>
  <c r="H11" i="1"/>
  <c r="G11" i="1"/>
  <c r="E11" i="1"/>
  <c r="H10" i="1"/>
  <c r="G10" i="1"/>
  <c r="E10" i="1"/>
  <c r="E6" i="1"/>
  <c r="C78" i="6"/>
  <c r="E76" i="6"/>
  <c r="E75" i="6"/>
  <c r="E72" i="6"/>
  <c r="C70" i="6"/>
  <c r="C74" i="6" s="1"/>
  <c r="C93" i="6" s="1"/>
  <c r="D68" i="6"/>
  <c r="E68" i="6" s="1"/>
  <c r="C68" i="6"/>
  <c r="E67" i="6"/>
  <c r="E66" i="6"/>
  <c r="D66" i="6"/>
  <c r="G65" i="6"/>
  <c r="F65" i="6"/>
  <c r="E65" i="6"/>
  <c r="G64" i="6"/>
  <c r="F64" i="6"/>
  <c r="E64" i="6"/>
  <c r="G63" i="6"/>
  <c r="F63" i="6"/>
  <c r="E63" i="6"/>
  <c r="G62" i="6"/>
  <c r="F62" i="6"/>
  <c r="E62" i="6"/>
  <c r="E60" i="6"/>
  <c r="E59" i="6"/>
  <c r="E57" i="6"/>
  <c r="D57" i="6"/>
  <c r="C57" i="6"/>
  <c r="F56" i="6" s="1"/>
  <c r="G56" i="6"/>
  <c r="E56" i="6"/>
  <c r="G55" i="6"/>
  <c r="E55" i="6"/>
  <c r="G54" i="6"/>
  <c r="E54" i="6"/>
  <c r="G53" i="6"/>
  <c r="E53" i="6"/>
  <c r="D50" i="6"/>
  <c r="C50" i="6"/>
  <c r="F49" i="6"/>
  <c r="E49" i="6"/>
  <c r="F48" i="6"/>
  <c r="E48" i="6"/>
  <c r="F47" i="6"/>
  <c r="E47" i="6"/>
  <c r="F46" i="6"/>
  <c r="E46" i="6"/>
  <c r="D43" i="6"/>
  <c r="C43" i="6"/>
  <c r="E42" i="6"/>
  <c r="F41" i="6"/>
  <c r="E41" i="6"/>
  <c r="F40" i="6"/>
  <c r="E40" i="6"/>
  <c r="F39" i="6"/>
  <c r="E39" i="6"/>
  <c r="E34" i="6"/>
  <c r="C33" i="6"/>
  <c r="E32" i="6"/>
  <c r="D32" i="6"/>
  <c r="C32" i="6"/>
  <c r="F31" i="6" s="1"/>
  <c r="H31" i="6"/>
  <c r="G31" i="6"/>
  <c r="E31" i="6"/>
  <c r="H30" i="6"/>
  <c r="G30" i="6"/>
  <c r="E30" i="6"/>
  <c r="H29" i="6"/>
  <c r="G29" i="6"/>
  <c r="E29" i="6"/>
  <c r="H28" i="6"/>
  <c r="G28" i="6"/>
  <c r="E28" i="6"/>
  <c r="E26" i="6"/>
  <c r="D26" i="6"/>
  <c r="C26" i="6"/>
  <c r="G25" i="6"/>
  <c r="F25" i="6"/>
  <c r="E25" i="6"/>
  <c r="G24" i="6"/>
  <c r="F24" i="6"/>
  <c r="E24" i="6"/>
  <c r="G23" i="6"/>
  <c r="F23" i="6"/>
  <c r="E23" i="6"/>
  <c r="G22" i="6"/>
  <c r="F22" i="6"/>
  <c r="E22" i="6"/>
  <c r="D20" i="6"/>
  <c r="C20" i="6"/>
  <c r="E19" i="6"/>
  <c r="E18" i="6"/>
  <c r="E17" i="6"/>
  <c r="E16" i="6"/>
  <c r="D14" i="6"/>
  <c r="C14" i="6"/>
  <c r="E13" i="6"/>
  <c r="E12" i="6"/>
  <c r="E11" i="6"/>
  <c r="E10" i="6"/>
  <c r="E6" i="6"/>
  <c r="E6" i="10"/>
  <c r="E10" i="10"/>
  <c r="H10" i="10" s="1"/>
  <c r="F10" i="10"/>
  <c r="G10" i="10"/>
  <c r="E11" i="10"/>
  <c r="H11" i="10" s="1"/>
  <c r="F11" i="10"/>
  <c r="G11" i="10"/>
  <c r="E12" i="10"/>
  <c r="H12" i="10" s="1"/>
  <c r="F12" i="10"/>
  <c r="G12" i="10"/>
  <c r="E13" i="10"/>
  <c r="H13" i="10" s="1"/>
  <c r="F13" i="10"/>
  <c r="G13" i="10"/>
  <c r="C14" i="10"/>
  <c r="D14" i="10"/>
  <c r="E14" i="10"/>
  <c r="E16" i="10"/>
  <c r="F16" i="10"/>
  <c r="G16" i="10"/>
  <c r="H16" i="10"/>
  <c r="E17" i="10"/>
  <c r="F17" i="10"/>
  <c r="G17" i="10"/>
  <c r="H17" i="10"/>
  <c r="E18" i="10"/>
  <c r="F18" i="10"/>
  <c r="G18" i="10"/>
  <c r="H18" i="10"/>
  <c r="E19" i="10"/>
  <c r="F19" i="10"/>
  <c r="G19" i="10"/>
  <c r="H19" i="10"/>
  <c r="C20" i="10"/>
  <c r="D20" i="10"/>
  <c r="E20" i="10"/>
  <c r="E22" i="10"/>
  <c r="G22" i="10"/>
  <c r="E23" i="10"/>
  <c r="G23" i="10"/>
  <c r="E24" i="10"/>
  <c r="G24" i="10"/>
  <c r="E25" i="10"/>
  <c r="G25" i="10"/>
  <c r="C26" i="10"/>
  <c r="F22" i="10" s="1"/>
  <c r="D26" i="10"/>
  <c r="E28" i="10"/>
  <c r="F28" i="10"/>
  <c r="E29" i="10"/>
  <c r="F29" i="10"/>
  <c r="E30" i="10"/>
  <c r="F30" i="10"/>
  <c r="E31" i="10"/>
  <c r="F31" i="10"/>
  <c r="C32" i="10"/>
  <c r="D32" i="10"/>
  <c r="G28" i="10" s="1"/>
  <c r="E34" i="10"/>
  <c r="E39" i="10"/>
  <c r="F39" i="10"/>
  <c r="G39" i="10"/>
  <c r="H39" i="10"/>
  <c r="E40" i="10"/>
  <c r="F40" i="10"/>
  <c r="G40" i="10"/>
  <c r="H40" i="10"/>
  <c r="E41" i="10"/>
  <c r="F41" i="10"/>
  <c r="G41" i="10"/>
  <c r="H41" i="10"/>
  <c r="E42" i="10"/>
  <c r="F42" i="10"/>
  <c r="G42" i="10"/>
  <c r="H42" i="10"/>
  <c r="C43" i="10"/>
  <c r="D43" i="10"/>
  <c r="E43" i="10"/>
  <c r="E46" i="10"/>
  <c r="G46" i="10"/>
  <c r="E47" i="10"/>
  <c r="G47" i="10"/>
  <c r="E48" i="10"/>
  <c r="G48" i="10"/>
  <c r="E49" i="10"/>
  <c r="G49" i="10"/>
  <c r="C50" i="10"/>
  <c r="F46" i="10" s="1"/>
  <c r="D50" i="10"/>
  <c r="E53" i="10"/>
  <c r="F53" i="10"/>
  <c r="E54" i="10"/>
  <c r="F54" i="10"/>
  <c r="E55" i="10"/>
  <c r="F55" i="10"/>
  <c r="E56" i="10"/>
  <c r="F56" i="10"/>
  <c r="C57" i="10"/>
  <c r="D57" i="10"/>
  <c r="G53" i="10" s="1"/>
  <c r="E59" i="10"/>
  <c r="E60" i="10"/>
  <c r="E62" i="10"/>
  <c r="G62" i="10"/>
  <c r="E63" i="10"/>
  <c r="G63" i="10"/>
  <c r="E64" i="10"/>
  <c r="G64" i="10"/>
  <c r="E65" i="10"/>
  <c r="G65" i="10"/>
  <c r="C66" i="10"/>
  <c r="F62" i="10" s="1"/>
  <c r="D66" i="10"/>
  <c r="E67" i="10"/>
  <c r="D68" i="10"/>
  <c r="E72" i="10"/>
  <c r="E75" i="10"/>
  <c r="E76" i="10"/>
  <c r="E76" i="7"/>
  <c r="E75" i="7"/>
  <c r="E72" i="7"/>
  <c r="D68" i="7"/>
  <c r="E68" i="7" s="1"/>
  <c r="C68" i="7"/>
  <c r="E67" i="7"/>
  <c r="E66" i="7"/>
  <c r="G65" i="7"/>
  <c r="F65" i="7"/>
  <c r="E65" i="7"/>
  <c r="G64" i="7"/>
  <c r="F64" i="7"/>
  <c r="E64" i="7"/>
  <c r="G63" i="7"/>
  <c r="F63" i="7"/>
  <c r="E63" i="7"/>
  <c r="G62" i="7"/>
  <c r="F62" i="7"/>
  <c r="E62" i="7"/>
  <c r="H62" i="7" s="1"/>
  <c r="E60" i="7"/>
  <c r="E59" i="7"/>
  <c r="D57" i="7"/>
  <c r="C57" i="7"/>
  <c r="F56" i="7"/>
  <c r="E56" i="7"/>
  <c r="F55" i="7"/>
  <c r="E55" i="7"/>
  <c r="F54" i="7"/>
  <c r="E54" i="7"/>
  <c r="F53" i="7"/>
  <c r="E53" i="7"/>
  <c r="D50" i="7"/>
  <c r="C50" i="7"/>
  <c r="F48" i="7" s="1"/>
  <c r="F49" i="7"/>
  <c r="E49" i="7"/>
  <c r="E48" i="7"/>
  <c r="F47" i="7"/>
  <c r="E47" i="7"/>
  <c r="E46" i="7"/>
  <c r="D43" i="7"/>
  <c r="C43" i="7"/>
  <c r="E42" i="7"/>
  <c r="E41" i="7"/>
  <c r="E40" i="7"/>
  <c r="E39" i="7"/>
  <c r="E34" i="7"/>
  <c r="E32" i="7"/>
  <c r="D32" i="7"/>
  <c r="C32" i="7"/>
  <c r="G31" i="7"/>
  <c r="F31" i="7"/>
  <c r="E31" i="7"/>
  <c r="G30" i="7"/>
  <c r="F30" i="7"/>
  <c r="E30" i="7"/>
  <c r="G29" i="7"/>
  <c r="F29" i="7"/>
  <c r="E29" i="7"/>
  <c r="G28" i="7"/>
  <c r="F28" i="7"/>
  <c r="E28" i="7"/>
  <c r="D26" i="7"/>
  <c r="C26" i="7"/>
  <c r="F25" i="7" s="1"/>
  <c r="E25" i="7"/>
  <c r="E24" i="7"/>
  <c r="E23" i="7"/>
  <c r="E22" i="7"/>
  <c r="D20" i="7"/>
  <c r="C20" i="7"/>
  <c r="E19" i="7"/>
  <c r="E18" i="7"/>
  <c r="E17" i="7"/>
  <c r="E16" i="7"/>
  <c r="E14" i="7"/>
  <c r="H12" i="7" s="1"/>
  <c r="D14" i="7"/>
  <c r="D33" i="7" s="1"/>
  <c r="C14" i="7"/>
  <c r="F13" i="7" s="1"/>
  <c r="G13" i="7"/>
  <c r="E13" i="7"/>
  <c r="G12" i="7"/>
  <c r="E12" i="7"/>
  <c r="H11" i="7"/>
  <c r="G11" i="7"/>
  <c r="E11" i="7"/>
  <c r="H10" i="7"/>
  <c r="G10" i="7"/>
  <c r="E10" i="7"/>
  <c r="E6" i="7"/>
  <c r="A34" i="9"/>
  <c r="A40" i="9" s="1"/>
  <c r="A54" i="9" s="1"/>
  <c r="A60" i="9" s="1"/>
  <c r="A66" i="9" s="1"/>
  <c r="A39" i="9"/>
  <c r="A46" i="9" s="1"/>
  <c r="A32" i="9"/>
  <c r="A38" i="9" s="1"/>
  <c r="A45" i="9" s="1"/>
  <c r="F66" i="9"/>
  <c r="E66" i="9"/>
  <c r="D66" i="9"/>
  <c r="C66" i="9"/>
  <c r="F65" i="9"/>
  <c r="E65" i="9"/>
  <c r="D65" i="9"/>
  <c r="C65" i="9"/>
  <c r="F64" i="9"/>
  <c r="E64" i="9"/>
  <c r="D64" i="9"/>
  <c r="C64" i="9"/>
  <c r="F47" i="9"/>
  <c r="E47" i="9"/>
  <c r="D47" i="9"/>
  <c r="C47" i="9"/>
  <c r="F46" i="9"/>
  <c r="E46" i="9"/>
  <c r="D46" i="9"/>
  <c r="C46" i="9"/>
  <c r="F45" i="9"/>
  <c r="E45" i="9"/>
  <c r="D45" i="9"/>
  <c r="C45" i="9"/>
  <c r="F60" i="9"/>
  <c r="E60" i="9"/>
  <c r="D60" i="9"/>
  <c r="C60" i="9"/>
  <c r="F54" i="9"/>
  <c r="E54" i="9"/>
  <c r="D54" i="9"/>
  <c r="C54" i="9"/>
  <c r="F40" i="9"/>
  <c r="E40" i="9"/>
  <c r="D40" i="9"/>
  <c r="C40" i="9"/>
  <c r="F34" i="9"/>
  <c r="E34" i="9"/>
  <c r="D34" i="9"/>
  <c r="C34" i="9"/>
  <c r="E76" i="21"/>
  <c r="E72" i="21"/>
  <c r="D68" i="21"/>
  <c r="E67" i="21"/>
  <c r="D66" i="21"/>
  <c r="C66" i="21"/>
  <c r="F65" i="21"/>
  <c r="E65" i="21"/>
  <c r="E64" i="21"/>
  <c r="F63" i="21"/>
  <c r="E63" i="21"/>
  <c r="E62" i="21"/>
  <c r="E60" i="21"/>
  <c r="E59" i="21"/>
  <c r="D57" i="21"/>
  <c r="G56" i="21" s="1"/>
  <c r="C57" i="21"/>
  <c r="F56" i="21"/>
  <c r="E56" i="21"/>
  <c r="G55" i="21"/>
  <c r="F55" i="21"/>
  <c r="E55" i="21"/>
  <c r="G54" i="21"/>
  <c r="F54" i="21"/>
  <c r="E54" i="21"/>
  <c r="F53" i="21"/>
  <c r="E53" i="21"/>
  <c r="D50" i="21"/>
  <c r="C50" i="21"/>
  <c r="F48" i="21" s="1"/>
  <c r="F49" i="21"/>
  <c r="E49" i="21"/>
  <c r="E48" i="21"/>
  <c r="F47" i="21"/>
  <c r="E47" i="21"/>
  <c r="E46" i="21"/>
  <c r="D43" i="21"/>
  <c r="D78" i="21" s="1"/>
  <c r="C43" i="21"/>
  <c r="E42" i="21"/>
  <c r="E41" i="21"/>
  <c r="E40" i="21"/>
  <c r="E39" i="21"/>
  <c r="E34" i="21"/>
  <c r="E32" i="21"/>
  <c r="D32" i="21"/>
  <c r="C32" i="21"/>
  <c r="G31" i="21"/>
  <c r="F31" i="21"/>
  <c r="E31" i="21"/>
  <c r="G30" i="21"/>
  <c r="F30" i="21"/>
  <c r="E30" i="21"/>
  <c r="G29" i="21"/>
  <c r="F29" i="21"/>
  <c r="E29" i="21"/>
  <c r="G28" i="21"/>
  <c r="F28" i="21"/>
  <c r="E28" i="21"/>
  <c r="D26" i="21"/>
  <c r="C26" i="21"/>
  <c r="F25" i="21" s="1"/>
  <c r="E25" i="21"/>
  <c r="E24" i="21"/>
  <c r="E23" i="21"/>
  <c r="E22" i="21"/>
  <c r="D20" i="21"/>
  <c r="C20" i="21"/>
  <c r="E19" i="21"/>
  <c r="E18" i="21"/>
  <c r="E17" i="21"/>
  <c r="E16" i="21"/>
  <c r="E14" i="21"/>
  <c r="H12" i="21" s="1"/>
  <c r="D14" i="21"/>
  <c r="D33" i="21" s="1"/>
  <c r="D35" i="21" s="1"/>
  <c r="C14" i="21"/>
  <c r="F13" i="21" s="1"/>
  <c r="G13" i="21"/>
  <c r="E13" i="21"/>
  <c r="G12" i="21"/>
  <c r="E12" i="21"/>
  <c r="H11" i="21"/>
  <c r="G11" i="21"/>
  <c r="E11" i="21"/>
  <c r="H10" i="21"/>
  <c r="G10" i="21"/>
  <c r="E10" i="21"/>
  <c r="E6" i="21"/>
  <c r="E76" i="8"/>
  <c r="E75" i="8"/>
  <c r="E72" i="8"/>
  <c r="E67" i="8"/>
  <c r="D66" i="8"/>
  <c r="C66" i="8"/>
  <c r="F65" i="8"/>
  <c r="E65" i="8"/>
  <c r="E64" i="8"/>
  <c r="F63" i="8"/>
  <c r="E63" i="8"/>
  <c r="E62" i="8"/>
  <c r="E60" i="8"/>
  <c r="E59" i="8"/>
  <c r="D57" i="8"/>
  <c r="E57" i="8" s="1"/>
  <c r="C57" i="8"/>
  <c r="G56" i="8"/>
  <c r="F56" i="8"/>
  <c r="E56" i="8"/>
  <c r="G55" i="8"/>
  <c r="F55" i="8"/>
  <c r="E55" i="8"/>
  <c r="G54" i="8"/>
  <c r="F54" i="8"/>
  <c r="E54" i="8"/>
  <c r="F53" i="8"/>
  <c r="E53" i="8"/>
  <c r="D50" i="8"/>
  <c r="C50" i="8"/>
  <c r="F49" i="8"/>
  <c r="E49" i="8"/>
  <c r="F48" i="8"/>
  <c r="E48" i="8"/>
  <c r="F47" i="8"/>
  <c r="E47" i="8"/>
  <c r="F46" i="8"/>
  <c r="E46" i="8"/>
  <c r="D43" i="8"/>
  <c r="C43" i="8"/>
  <c r="E42" i="8"/>
  <c r="E41" i="8"/>
  <c r="E40" i="8"/>
  <c r="E39" i="8"/>
  <c r="E34" i="8"/>
  <c r="D32" i="8"/>
  <c r="G30" i="8" s="1"/>
  <c r="C32" i="8"/>
  <c r="F31" i="8"/>
  <c r="E31" i="8"/>
  <c r="F30" i="8"/>
  <c r="E30" i="8"/>
  <c r="G29" i="8"/>
  <c r="F29" i="8"/>
  <c r="E29" i="8"/>
  <c r="F28" i="8"/>
  <c r="E28" i="8"/>
  <c r="D26" i="8"/>
  <c r="C26" i="8"/>
  <c r="F24" i="8" s="1"/>
  <c r="F25" i="8"/>
  <c r="E25" i="8"/>
  <c r="E24" i="8"/>
  <c r="F23" i="8"/>
  <c r="E23" i="8"/>
  <c r="E22" i="8"/>
  <c r="D20" i="8"/>
  <c r="E20" i="8" s="1"/>
  <c r="C20" i="8"/>
  <c r="E19" i="8"/>
  <c r="H19" i="8" s="1"/>
  <c r="H18" i="8"/>
  <c r="E18" i="8"/>
  <c r="E17" i="8"/>
  <c r="H17" i="8" s="1"/>
  <c r="H16" i="8"/>
  <c r="E16" i="8"/>
  <c r="E14" i="8"/>
  <c r="H13" i="8" s="1"/>
  <c r="D14" i="8"/>
  <c r="C14" i="8"/>
  <c r="F13" i="8" s="1"/>
  <c r="G13" i="8"/>
  <c r="E13" i="8"/>
  <c r="H12" i="8"/>
  <c r="G12" i="8"/>
  <c r="E12" i="8"/>
  <c r="H11" i="8"/>
  <c r="G11" i="8"/>
  <c r="E11" i="8"/>
  <c r="H10" i="8"/>
  <c r="G10" i="8"/>
  <c r="E10" i="8"/>
  <c r="E6" i="8"/>
  <c r="C78" i="14"/>
  <c r="E76" i="14"/>
  <c r="E75" i="14"/>
  <c r="E72" i="14"/>
  <c r="C70" i="14"/>
  <c r="C74" i="14" s="1"/>
  <c r="C93" i="14" s="1"/>
  <c r="D68" i="14"/>
  <c r="E68" i="14" s="1"/>
  <c r="C68" i="14"/>
  <c r="E67" i="14"/>
  <c r="E66" i="14"/>
  <c r="D66" i="14"/>
  <c r="C66" i="14"/>
  <c r="F65" i="14" s="1"/>
  <c r="G65" i="14"/>
  <c r="E65" i="14"/>
  <c r="G64" i="14"/>
  <c r="E64" i="14"/>
  <c r="G63" i="14"/>
  <c r="E63" i="14"/>
  <c r="G62" i="14"/>
  <c r="E62" i="14"/>
  <c r="E60" i="14"/>
  <c r="E59" i="14"/>
  <c r="D57" i="14"/>
  <c r="E57" i="14" s="1"/>
  <c r="C57" i="14"/>
  <c r="F56" i="14" s="1"/>
  <c r="H56" i="14"/>
  <c r="E56" i="14"/>
  <c r="H55" i="14"/>
  <c r="E55" i="14"/>
  <c r="H54" i="14"/>
  <c r="E54" i="14"/>
  <c r="H53" i="14"/>
  <c r="E53" i="14"/>
  <c r="E50" i="14"/>
  <c r="D50" i="14"/>
  <c r="C50" i="14"/>
  <c r="F49" i="14" s="1"/>
  <c r="G49" i="14"/>
  <c r="E49" i="14"/>
  <c r="G48" i="14"/>
  <c r="E48" i="14"/>
  <c r="G47" i="14"/>
  <c r="E47" i="14"/>
  <c r="G46" i="14"/>
  <c r="E46" i="14"/>
  <c r="D43" i="14"/>
  <c r="C43" i="14"/>
  <c r="C79" i="14" s="1"/>
  <c r="F42" i="14"/>
  <c r="E42" i="14"/>
  <c r="G41" i="14"/>
  <c r="F41" i="14"/>
  <c r="E41" i="14"/>
  <c r="F40" i="14"/>
  <c r="E40" i="14"/>
  <c r="G39" i="14"/>
  <c r="F39" i="14"/>
  <c r="E39" i="14"/>
  <c r="E34" i="14"/>
  <c r="D32" i="14"/>
  <c r="E32" i="14" s="1"/>
  <c r="H31" i="14" s="1"/>
  <c r="C32" i="14"/>
  <c r="E31" i="14"/>
  <c r="H30" i="14"/>
  <c r="E30" i="14"/>
  <c r="E29" i="14"/>
  <c r="H28" i="14"/>
  <c r="E28" i="14"/>
  <c r="E26" i="14"/>
  <c r="H23" i="14" s="1"/>
  <c r="D26" i="14"/>
  <c r="C26" i="14"/>
  <c r="F25" i="14" s="1"/>
  <c r="G25" i="14"/>
  <c r="E25" i="14"/>
  <c r="H24" i="14"/>
  <c r="G24" i="14"/>
  <c r="E24" i="14"/>
  <c r="G23" i="14"/>
  <c r="E23" i="14"/>
  <c r="H22" i="14"/>
  <c r="G22" i="14"/>
  <c r="E22" i="14"/>
  <c r="D20" i="14"/>
  <c r="C20" i="14"/>
  <c r="G19" i="14"/>
  <c r="F19" i="14"/>
  <c r="E19" i="14"/>
  <c r="F18" i="14"/>
  <c r="E18" i="14"/>
  <c r="G17" i="14"/>
  <c r="F17" i="14"/>
  <c r="E17" i="14"/>
  <c r="F16" i="14"/>
  <c r="E16" i="14"/>
  <c r="D14" i="14"/>
  <c r="D33" i="14" s="1"/>
  <c r="C14" i="14"/>
  <c r="C33" i="14" s="1"/>
  <c r="F13" i="14"/>
  <c r="E13" i="14"/>
  <c r="F12" i="14"/>
  <c r="E12" i="14"/>
  <c r="F11" i="14"/>
  <c r="E11" i="14"/>
  <c r="F10" i="14"/>
  <c r="E10" i="14"/>
  <c r="E6" i="14"/>
  <c r="E76" i="16"/>
  <c r="E75" i="16"/>
  <c r="E72" i="16"/>
  <c r="E67" i="16"/>
  <c r="D66" i="16"/>
  <c r="C66" i="16"/>
  <c r="F65" i="16"/>
  <c r="E65" i="16"/>
  <c r="F64" i="16"/>
  <c r="E64" i="16"/>
  <c r="F63" i="16"/>
  <c r="E63" i="16"/>
  <c r="F62" i="16"/>
  <c r="E62" i="16"/>
  <c r="E60" i="16"/>
  <c r="E59" i="16"/>
  <c r="E57" i="16"/>
  <c r="D57" i="16"/>
  <c r="C57" i="16"/>
  <c r="G56" i="16"/>
  <c r="F56" i="16"/>
  <c r="E56" i="16"/>
  <c r="G55" i="16"/>
  <c r="F55" i="16"/>
  <c r="E55" i="16"/>
  <c r="G54" i="16"/>
  <c r="F54" i="16"/>
  <c r="E54" i="16"/>
  <c r="G53" i="16"/>
  <c r="F53" i="16"/>
  <c r="E53" i="16"/>
  <c r="D50" i="16"/>
  <c r="C50" i="16"/>
  <c r="F49" i="16" s="1"/>
  <c r="E49" i="16"/>
  <c r="E48" i="16"/>
  <c r="E47" i="16"/>
  <c r="E46" i="16"/>
  <c r="D43" i="16"/>
  <c r="C43" i="16"/>
  <c r="E42" i="16"/>
  <c r="E41" i="16"/>
  <c r="E40" i="16"/>
  <c r="E39" i="16"/>
  <c r="E34" i="16"/>
  <c r="D32" i="16"/>
  <c r="G31" i="16" s="1"/>
  <c r="C32" i="16"/>
  <c r="F31" i="16"/>
  <c r="E31" i="16"/>
  <c r="G30" i="16"/>
  <c r="F30" i="16"/>
  <c r="E30" i="16"/>
  <c r="G29" i="16"/>
  <c r="F29" i="16"/>
  <c r="E29" i="16"/>
  <c r="F28" i="16"/>
  <c r="E28" i="16"/>
  <c r="D26" i="16"/>
  <c r="C26" i="16"/>
  <c r="F24" i="16" s="1"/>
  <c r="F25" i="16"/>
  <c r="E25" i="16"/>
  <c r="E24" i="16"/>
  <c r="F23" i="16"/>
  <c r="E23" i="16"/>
  <c r="E22" i="16"/>
  <c r="D20" i="16"/>
  <c r="C20" i="16"/>
  <c r="E19" i="16"/>
  <c r="E18" i="16"/>
  <c r="E17" i="16"/>
  <c r="E16" i="16"/>
  <c r="E14" i="16"/>
  <c r="D14" i="16"/>
  <c r="C14" i="16"/>
  <c r="F13" i="16" s="1"/>
  <c r="H13" i="16"/>
  <c r="G13" i="16"/>
  <c r="E13" i="16"/>
  <c r="H12" i="16"/>
  <c r="G12" i="16"/>
  <c r="E12" i="16"/>
  <c r="H11" i="16"/>
  <c r="G11" i="16"/>
  <c r="E11" i="16"/>
  <c r="H10" i="16"/>
  <c r="G10" i="16"/>
  <c r="E10" i="16"/>
  <c r="E6" i="16"/>
  <c r="F59" i="9"/>
  <c r="D59" i="9"/>
  <c r="C59" i="9"/>
  <c r="D58" i="9"/>
  <c r="F39" i="9"/>
  <c r="E39" i="9"/>
  <c r="D39" i="9"/>
  <c r="D38" i="9"/>
  <c r="D30" i="9"/>
  <c r="E30" i="9"/>
  <c r="F30" i="9"/>
  <c r="G30" i="9"/>
  <c r="C30" i="9"/>
  <c r="P36" i="9"/>
  <c r="O36" i="9"/>
  <c r="N36" i="9"/>
  <c r="M36" i="9"/>
  <c r="C78" i="3"/>
  <c r="E76" i="3"/>
  <c r="E75" i="3"/>
  <c r="E72" i="3"/>
  <c r="C70" i="3"/>
  <c r="C74" i="3" s="1"/>
  <c r="C93" i="3" s="1"/>
  <c r="D68" i="3"/>
  <c r="E68" i="3" s="1"/>
  <c r="C68" i="3"/>
  <c r="E67" i="3"/>
  <c r="E66" i="3"/>
  <c r="D66" i="3"/>
  <c r="C66" i="3"/>
  <c r="F65" i="3" s="1"/>
  <c r="G65" i="3"/>
  <c r="E65" i="3"/>
  <c r="G64" i="3"/>
  <c r="E64" i="3"/>
  <c r="G63" i="3"/>
  <c r="E63" i="3"/>
  <c r="G62" i="3"/>
  <c r="E62" i="3"/>
  <c r="E60" i="3"/>
  <c r="E59" i="3"/>
  <c r="D57" i="3"/>
  <c r="E57" i="3" s="1"/>
  <c r="C57" i="3"/>
  <c r="F56" i="3" s="1"/>
  <c r="H56" i="3"/>
  <c r="E56" i="3"/>
  <c r="H55" i="3"/>
  <c r="E55" i="3"/>
  <c r="H54" i="3"/>
  <c r="E54" i="3"/>
  <c r="H53" i="3"/>
  <c r="E53" i="3"/>
  <c r="E50" i="3"/>
  <c r="D50" i="3"/>
  <c r="C50" i="3"/>
  <c r="F49" i="3" s="1"/>
  <c r="G49" i="3"/>
  <c r="E49" i="3"/>
  <c r="G48" i="3"/>
  <c r="E48" i="3"/>
  <c r="G47" i="3"/>
  <c r="E47" i="3"/>
  <c r="G46" i="3"/>
  <c r="E46" i="3"/>
  <c r="D43" i="3"/>
  <c r="C43" i="3"/>
  <c r="C79" i="3" s="1"/>
  <c r="F42" i="3"/>
  <c r="E42" i="3"/>
  <c r="F41" i="3"/>
  <c r="E41" i="3"/>
  <c r="F40" i="3"/>
  <c r="E40" i="3"/>
  <c r="G39" i="3"/>
  <c r="F39" i="3"/>
  <c r="E39" i="3"/>
  <c r="E34" i="3"/>
  <c r="D32" i="3"/>
  <c r="C32" i="3"/>
  <c r="E31" i="3"/>
  <c r="E30" i="3"/>
  <c r="E29" i="3"/>
  <c r="E28" i="3"/>
  <c r="E26" i="3"/>
  <c r="H23" i="3" s="1"/>
  <c r="D26" i="3"/>
  <c r="C26" i="3"/>
  <c r="F25" i="3" s="1"/>
  <c r="G25" i="3"/>
  <c r="E25" i="3"/>
  <c r="G24" i="3"/>
  <c r="E24" i="3"/>
  <c r="G23" i="3"/>
  <c r="E23" i="3"/>
  <c r="H22" i="3"/>
  <c r="G22" i="3"/>
  <c r="E22" i="3"/>
  <c r="D20" i="3"/>
  <c r="C20" i="3"/>
  <c r="F19" i="3"/>
  <c r="E19" i="3"/>
  <c r="F18" i="3"/>
  <c r="E18" i="3"/>
  <c r="G17" i="3"/>
  <c r="F17" i="3"/>
  <c r="E17" i="3"/>
  <c r="F16" i="3"/>
  <c r="E16" i="3"/>
  <c r="D14" i="3"/>
  <c r="C14" i="3"/>
  <c r="C33" i="3" s="1"/>
  <c r="F13" i="3"/>
  <c r="E13" i="3"/>
  <c r="E12" i="3"/>
  <c r="F11" i="3"/>
  <c r="E11" i="3"/>
  <c r="E10" i="3"/>
  <c r="E6" i="3"/>
  <c r="C49" i="9" l="1"/>
  <c r="C6" i="9" s="1"/>
  <c r="C7" i="9" s="1"/>
  <c r="F12" i="9"/>
  <c r="F13" i="9" s="1"/>
  <c r="F6" i="9"/>
  <c r="C68" i="9"/>
  <c r="C12" i="9" s="1"/>
  <c r="C13" i="9" s="1"/>
  <c r="H18" i="1"/>
  <c r="H19" i="1"/>
  <c r="H17" i="1"/>
  <c r="H41" i="1"/>
  <c r="F19" i="1"/>
  <c r="F18" i="1"/>
  <c r="F17" i="1"/>
  <c r="F16" i="1"/>
  <c r="H25" i="1"/>
  <c r="H56" i="1"/>
  <c r="H55" i="1"/>
  <c r="H54" i="1"/>
  <c r="H53" i="1"/>
  <c r="E66" i="1"/>
  <c r="G65" i="1"/>
  <c r="G64" i="1"/>
  <c r="G63" i="1"/>
  <c r="G62" i="1"/>
  <c r="E20" i="1"/>
  <c r="F46" i="1"/>
  <c r="F48" i="1"/>
  <c r="E50" i="1"/>
  <c r="H48" i="1" s="1"/>
  <c r="G49" i="1"/>
  <c r="G48" i="1"/>
  <c r="G47" i="1"/>
  <c r="G46" i="1"/>
  <c r="H65" i="1"/>
  <c r="G66" i="1"/>
  <c r="D33" i="1"/>
  <c r="H22" i="1"/>
  <c r="H24" i="1"/>
  <c r="G28" i="1"/>
  <c r="E32" i="1"/>
  <c r="C83" i="1"/>
  <c r="C78" i="1"/>
  <c r="F42" i="1"/>
  <c r="F41" i="1"/>
  <c r="F40" i="1"/>
  <c r="F39" i="1"/>
  <c r="H49" i="1"/>
  <c r="F22" i="1"/>
  <c r="E26" i="1"/>
  <c r="H23" i="1" s="1"/>
  <c r="G25" i="1"/>
  <c r="G24" i="1"/>
  <c r="G23" i="1"/>
  <c r="G22" i="1"/>
  <c r="D78" i="1"/>
  <c r="F47" i="1"/>
  <c r="C68" i="1"/>
  <c r="C70" i="1" s="1"/>
  <c r="C74" i="1" s="1"/>
  <c r="C93" i="1" s="1"/>
  <c r="F66" i="1"/>
  <c r="D68" i="1"/>
  <c r="C33" i="1"/>
  <c r="D79" i="1"/>
  <c r="F10" i="1"/>
  <c r="F11" i="1"/>
  <c r="F12" i="1"/>
  <c r="G16" i="1"/>
  <c r="G17" i="1"/>
  <c r="G18" i="1"/>
  <c r="G19" i="1"/>
  <c r="G39" i="1"/>
  <c r="G40" i="1"/>
  <c r="G41" i="1"/>
  <c r="G42" i="1"/>
  <c r="E43" i="1"/>
  <c r="D70" i="1"/>
  <c r="H10" i="6"/>
  <c r="H11" i="6"/>
  <c r="H13" i="6"/>
  <c r="H16" i="6"/>
  <c r="H18" i="6"/>
  <c r="H25" i="6"/>
  <c r="H24" i="6"/>
  <c r="H23" i="6"/>
  <c r="H22" i="6"/>
  <c r="C77" i="6"/>
  <c r="F66" i="6"/>
  <c r="H56" i="6"/>
  <c r="H55" i="6"/>
  <c r="H54" i="6"/>
  <c r="H53" i="6"/>
  <c r="H65" i="6"/>
  <c r="H64" i="6"/>
  <c r="H63" i="6"/>
  <c r="H62" i="6"/>
  <c r="C81" i="6"/>
  <c r="F16" i="6"/>
  <c r="F18" i="6"/>
  <c r="E20" i="6"/>
  <c r="G19" i="6"/>
  <c r="G18" i="6"/>
  <c r="G17" i="6"/>
  <c r="G16" i="6"/>
  <c r="H40" i="6"/>
  <c r="H42" i="6"/>
  <c r="E50" i="6"/>
  <c r="G49" i="6"/>
  <c r="G48" i="6"/>
  <c r="G47" i="6"/>
  <c r="G46" i="6"/>
  <c r="F13" i="6"/>
  <c r="F12" i="6"/>
  <c r="F11" i="6"/>
  <c r="F10" i="6"/>
  <c r="H17" i="6"/>
  <c r="H19" i="6"/>
  <c r="C35" i="6"/>
  <c r="C80" i="6" s="1"/>
  <c r="C79" i="6"/>
  <c r="C83" i="6"/>
  <c r="F42" i="6"/>
  <c r="D79" i="6"/>
  <c r="E14" i="6"/>
  <c r="H12" i="6" s="1"/>
  <c r="F17" i="6"/>
  <c r="F19" i="6"/>
  <c r="H39" i="6"/>
  <c r="D83" i="6"/>
  <c r="D70" i="6"/>
  <c r="D78" i="6"/>
  <c r="D33" i="6"/>
  <c r="G39" i="6"/>
  <c r="G40" i="6"/>
  <c r="G41" i="6"/>
  <c r="G42" i="6"/>
  <c r="E43" i="6"/>
  <c r="G10" i="6"/>
  <c r="G11" i="6"/>
  <c r="G12" i="6"/>
  <c r="G13" i="6"/>
  <c r="F28" i="6"/>
  <c r="F29" i="6"/>
  <c r="F30" i="6"/>
  <c r="F53" i="6"/>
  <c r="F54" i="6"/>
  <c r="F55" i="6"/>
  <c r="H62" i="10"/>
  <c r="C79" i="10"/>
  <c r="H55" i="10"/>
  <c r="H30" i="10"/>
  <c r="H65" i="10"/>
  <c r="H56" i="10"/>
  <c r="H31" i="10"/>
  <c r="C83" i="10"/>
  <c r="D78" i="10"/>
  <c r="D70" i="10"/>
  <c r="C68" i="10"/>
  <c r="E68" i="10" s="1"/>
  <c r="F66" i="10"/>
  <c r="D33" i="10"/>
  <c r="D79" i="10"/>
  <c r="C78" i="10"/>
  <c r="C70" i="10"/>
  <c r="C74" i="10" s="1"/>
  <c r="C93" i="10" s="1"/>
  <c r="E66" i="10"/>
  <c r="E50" i="10"/>
  <c r="H49" i="10" s="1"/>
  <c r="C33" i="10"/>
  <c r="E26" i="10"/>
  <c r="H25" i="10" s="1"/>
  <c r="F65" i="10"/>
  <c r="F64" i="10"/>
  <c r="F63" i="10"/>
  <c r="E57" i="10"/>
  <c r="G56" i="10"/>
  <c r="G55" i="10"/>
  <c r="G54" i="10"/>
  <c r="F49" i="10"/>
  <c r="F48" i="10"/>
  <c r="F47" i="10"/>
  <c r="E32" i="10"/>
  <c r="H28" i="10" s="1"/>
  <c r="G31" i="10"/>
  <c r="G30" i="10"/>
  <c r="G29" i="10"/>
  <c r="F25" i="10"/>
  <c r="F24" i="10"/>
  <c r="F23" i="10"/>
  <c r="H19" i="7"/>
  <c r="H42" i="7"/>
  <c r="H17" i="7"/>
  <c r="H40" i="7"/>
  <c r="D35" i="7"/>
  <c r="G66" i="7"/>
  <c r="H22" i="7"/>
  <c r="H24" i="7"/>
  <c r="H31" i="7"/>
  <c r="H30" i="7"/>
  <c r="H29" i="7"/>
  <c r="H28" i="7"/>
  <c r="C79" i="7"/>
  <c r="F42" i="7"/>
  <c r="F41" i="7"/>
  <c r="F40" i="7"/>
  <c r="F39" i="7"/>
  <c r="H47" i="7"/>
  <c r="H49" i="7"/>
  <c r="C81" i="7"/>
  <c r="C70" i="7"/>
  <c r="C74" i="7" s="1"/>
  <c r="C93" i="7" s="1"/>
  <c r="F22" i="7"/>
  <c r="F24" i="7"/>
  <c r="E26" i="7"/>
  <c r="G25" i="7"/>
  <c r="G24" i="7"/>
  <c r="G23" i="7"/>
  <c r="G22" i="7"/>
  <c r="E43" i="7"/>
  <c r="D78" i="7"/>
  <c r="E57" i="7"/>
  <c r="G56" i="7"/>
  <c r="G55" i="7"/>
  <c r="G54" i="7"/>
  <c r="G53" i="7"/>
  <c r="H65" i="7"/>
  <c r="C78" i="7"/>
  <c r="D68" i="9"/>
  <c r="D12" i="9" s="1"/>
  <c r="D13" i="9" s="1"/>
  <c r="H13" i="7"/>
  <c r="F19" i="7"/>
  <c r="F18" i="7"/>
  <c r="F17" i="7"/>
  <c r="F16" i="7"/>
  <c r="H23" i="7"/>
  <c r="H25" i="7"/>
  <c r="H46" i="7"/>
  <c r="H48" i="7"/>
  <c r="H64" i="7"/>
  <c r="D79" i="7"/>
  <c r="F23" i="7"/>
  <c r="F46" i="7"/>
  <c r="E50" i="7"/>
  <c r="G49" i="7"/>
  <c r="G48" i="7"/>
  <c r="G47" i="7"/>
  <c r="G46" i="7"/>
  <c r="D70" i="7"/>
  <c r="H63" i="7"/>
  <c r="C33" i="7"/>
  <c r="D83" i="7"/>
  <c r="F10" i="7"/>
  <c r="F11" i="7"/>
  <c r="F12" i="7"/>
  <c r="G16" i="7"/>
  <c r="G17" i="7"/>
  <c r="G18" i="7"/>
  <c r="G19" i="7"/>
  <c r="E20" i="7"/>
  <c r="G39" i="7"/>
  <c r="G40" i="7"/>
  <c r="G41" i="7"/>
  <c r="G42" i="7"/>
  <c r="E68" i="9"/>
  <c r="E12" i="9" s="1"/>
  <c r="E13" i="9" s="1"/>
  <c r="D49" i="9"/>
  <c r="D6" i="9" s="1"/>
  <c r="D7" i="9" s="1"/>
  <c r="E49" i="9"/>
  <c r="E6" i="9" s="1"/>
  <c r="E7" i="9" s="1"/>
  <c r="C18" i="9"/>
  <c r="C21" i="9" s="1"/>
  <c r="H40" i="21"/>
  <c r="H18" i="21"/>
  <c r="H41" i="21"/>
  <c r="H42" i="21"/>
  <c r="H16" i="21"/>
  <c r="H39" i="21"/>
  <c r="D82" i="21"/>
  <c r="D80" i="21"/>
  <c r="H22" i="21"/>
  <c r="H24" i="21"/>
  <c r="H31" i="21"/>
  <c r="H30" i="21"/>
  <c r="H29" i="21"/>
  <c r="H28" i="21"/>
  <c r="C78" i="21"/>
  <c r="C70" i="21"/>
  <c r="C74" i="21" s="1"/>
  <c r="C93" i="21" s="1"/>
  <c r="F42" i="21"/>
  <c r="F41" i="21"/>
  <c r="F40" i="21"/>
  <c r="F39" i="21"/>
  <c r="C79" i="21"/>
  <c r="H49" i="21"/>
  <c r="F22" i="21"/>
  <c r="F24" i="21"/>
  <c r="E26" i="21"/>
  <c r="G25" i="21"/>
  <c r="G24" i="21"/>
  <c r="G23" i="21"/>
  <c r="G22" i="21"/>
  <c r="H64" i="21"/>
  <c r="C68" i="21"/>
  <c r="E68" i="21"/>
  <c r="H13" i="21"/>
  <c r="F19" i="21"/>
  <c r="F18" i="21"/>
  <c r="F17" i="21"/>
  <c r="F16" i="21"/>
  <c r="H23" i="21"/>
  <c r="H25" i="21"/>
  <c r="H46" i="21"/>
  <c r="G53" i="21"/>
  <c r="E57" i="21"/>
  <c r="F62" i="21"/>
  <c r="F64" i="21"/>
  <c r="E66" i="21"/>
  <c r="G65" i="21"/>
  <c r="G64" i="21"/>
  <c r="G63" i="21"/>
  <c r="G62" i="21"/>
  <c r="E20" i="21"/>
  <c r="F23" i="21"/>
  <c r="F46" i="21"/>
  <c r="E50" i="21"/>
  <c r="H47" i="21" s="1"/>
  <c r="G49" i="21"/>
  <c r="G48" i="21"/>
  <c r="G47" i="21"/>
  <c r="G46" i="21"/>
  <c r="H63" i="21"/>
  <c r="H65" i="21"/>
  <c r="G66" i="21"/>
  <c r="D83" i="21"/>
  <c r="C33" i="21"/>
  <c r="D79" i="21"/>
  <c r="F10" i="21"/>
  <c r="F11" i="21"/>
  <c r="F12" i="21"/>
  <c r="G16" i="21"/>
  <c r="G17" i="21"/>
  <c r="G18" i="21"/>
  <c r="G19" i="21"/>
  <c r="G39" i="21"/>
  <c r="G40" i="21"/>
  <c r="G41" i="21"/>
  <c r="G42" i="21"/>
  <c r="E43" i="21"/>
  <c r="D70" i="21"/>
  <c r="H56" i="8"/>
  <c r="H55" i="8"/>
  <c r="H54" i="8"/>
  <c r="H53" i="8"/>
  <c r="E50" i="8"/>
  <c r="H49" i="8" s="1"/>
  <c r="G49" i="8"/>
  <c r="G48" i="8"/>
  <c r="G47" i="8"/>
  <c r="G46" i="8"/>
  <c r="D33" i="8"/>
  <c r="H22" i="8"/>
  <c r="G28" i="8"/>
  <c r="E32" i="8"/>
  <c r="C83" i="8"/>
  <c r="F42" i="8"/>
  <c r="F41" i="8"/>
  <c r="F40" i="8"/>
  <c r="F39" i="8"/>
  <c r="H47" i="8"/>
  <c r="F22" i="8"/>
  <c r="E26" i="8"/>
  <c r="H24" i="8" s="1"/>
  <c r="G25" i="8"/>
  <c r="G24" i="8"/>
  <c r="G23" i="8"/>
  <c r="G22" i="8"/>
  <c r="G31" i="8"/>
  <c r="C68" i="8"/>
  <c r="C78" i="8" s="1"/>
  <c r="C58" i="9"/>
  <c r="C62" i="9" s="1"/>
  <c r="C11" i="9" s="1"/>
  <c r="F19" i="8"/>
  <c r="F18" i="8"/>
  <c r="F17" i="8"/>
  <c r="F16" i="8"/>
  <c r="H23" i="8"/>
  <c r="H25" i="8"/>
  <c r="G53" i="8"/>
  <c r="F62" i="8"/>
  <c r="F64" i="8"/>
  <c r="E66" i="8"/>
  <c r="G65" i="8"/>
  <c r="G64" i="8"/>
  <c r="G63" i="8"/>
  <c r="G62" i="8"/>
  <c r="C38" i="9"/>
  <c r="D68" i="8"/>
  <c r="C33" i="8"/>
  <c r="D79" i="8"/>
  <c r="F10" i="8"/>
  <c r="F11" i="8"/>
  <c r="F12" i="8"/>
  <c r="G16" i="8"/>
  <c r="G17" i="8"/>
  <c r="G18" i="8"/>
  <c r="G19" i="8"/>
  <c r="G39" i="8"/>
  <c r="G40" i="8"/>
  <c r="G41" i="8"/>
  <c r="G42" i="8"/>
  <c r="E43" i="8"/>
  <c r="D70" i="8"/>
  <c r="D62" i="9"/>
  <c r="D11" i="9" s="1"/>
  <c r="E58" i="9"/>
  <c r="E38" i="9"/>
  <c r="E42" i="9" s="1"/>
  <c r="E5" i="9" s="1"/>
  <c r="F58" i="9"/>
  <c r="F11" i="9" s="1"/>
  <c r="F38" i="9"/>
  <c r="F5" i="9" s="1"/>
  <c r="C39" i="9"/>
  <c r="E59" i="9"/>
  <c r="C77" i="14"/>
  <c r="F66" i="14"/>
  <c r="F53" i="9"/>
  <c r="C35" i="14"/>
  <c r="G66" i="14"/>
  <c r="E33" i="14"/>
  <c r="F33" i="9"/>
  <c r="D35" i="14"/>
  <c r="D82" i="14"/>
  <c r="H29" i="14"/>
  <c r="D83" i="14"/>
  <c r="D78" i="14"/>
  <c r="D70" i="14"/>
  <c r="E43" i="14"/>
  <c r="G42" i="14"/>
  <c r="D79" i="14"/>
  <c r="H12" i="14"/>
  <c r="G16" i="14"/>
  <c r="E20" i="14"/>
  <c r="H25" i="14"/>
  <c r="F31" i="14"/>
  <c r="F30" i="14"/>
  <c r="F29" i="14"/>
  <c r="F28" i="14"/>
  <c r="G40" i="14"/>
  <c r="E14" i="14"/>
  <c r="H10" i="14" s="1"/>
  <c r="G13" i="14"/>
  <c r="G12" i="14"/>
  <c r="G11" i="14"/>
  <c r="G10" i="14"/>
  <c r="H66" i="14"/>
  <c r="C81" i="14"/>
  <c r="H65" i="14"/>
  <c r="H64" i="14"/>
  <c r="H63" i="14"/>
  <c r="H62" i="14"/>
  <c r="H11" i="14"/>
  <c r="H13" i="14"/>
  <c r="G18" i="14"/>
  <c r="H49" i="14"/>
  <c r="H48" i="14"/>
  <c r="H47" i="14"/>
  <c r="H46" i="14"/>
  <c r="C83" i="14"/>
  <c r="F53" i="14"/>
  <c r="F54" i="14"/>
  <c r="F55" i="14"/>
  <c r="F22" i="14"/>
  <c r="F23" i="14"/>
  <c r="F24" i="14"/>
  <c r="G28" i="14"/>
  <c r="G29" i="14"/>
  <c r="G30" i="14"/>
  <c r="G31" i="14"/>
  <c r="F46" i="14"/>
  <c r="F47" i="14"/>
  <c r="F48" i="14"/>
  <c r="G53" i="14"/>
  <c r="G54" i="14"/>
  <c r="G55" i="14"/>
  <c r="G56" i="14"/>
  <c r="F62" i="14"/>
  <c r="F63" i="14"/>
  <c r="F64" i="14"/>
  <c r="H16" i="16"/>
  <c r="H17" i="16"/>
  <c r="H41" i="16"/>
  <c r="H18" i="16"/>
  <c r="H19" i="16"/>
  <c r="H39" i="16"/>
  <c r="F19" i="16"/>
  <c r="F18" i="16"/>
  <c r="F17" i="16"/>
  <c r="F16" i="16"/>
  <c r="H23" i="16"/>
  <c r="H56" i="16"/>
  <c r="H55" i="16"/>
  <c r="H54" i="16"/>
  <c r="H53" i="16"/>
  <c r="C81" i="16"/>
  <c r="E66" i="16"/>
  <c r="G65" i="16"/>
  <c r="G64" i="16"/>
  <c r="G63" i="16"/>
  <c r="G62" i="16"/>
  <c r="D68" i="16"/>
  <c r="E20" i="16"/>
  <c r="F46" i="16"/>
  <c r="F48" i="16"/>
  <c r="E50" i="16"/>
  <c r="H46" i="16" s="1"/>
  <c r="G49" i="16"/>
  <c r="G48" i="16"/>
  <c r="G47" i="16"/>
  <c r="G46" i="16"/>
  <c r="H63" i="16"/>
  <c r="H65" i="16"/>
  <c r="G66" i="16"/>
  <c r="D33" i="16"/>
  <c r="H24" i="16"/>
  <c r="G28" i="16"/>
  <c r="E32" i="16"/>
  <c r="F42" i="16"/>
  <c r="F41" i="16"/>
  <c r="F40" i="16"/>
  <c r="F39" i="16"/>
  <c r="F22" i="16"/>
  <c r="E26" i="16"/>
  <c r="H25" i="16" s="1"/>
  <c r="G25" i="16"/>
  <c r="G24" i="16"/>
  <c r="G23" i="16"/>
  <c r="G22" i="16"/>
  <c r="D78" i="16"/>
  <c r="F47" i="16"/>
  <c r="H62" i="16"/>
  <c r="H64" i="16"/>
  <c r="C68" i="16"/>
  <c r="C70" i="16" s="1"/>
  <c r="C74" i="16" s="1"/>
  <c r="C93" i="16" s="1"/>
  <c r="C33" i="16"/>
  <c r="F10" i="16"/>
  <c r="F11" i="16"/>
  <c r="F12" i="16"/>
  <c r="G16" i="16"/>
  <c r="G17" i="16"/>
  <c r="G18" i="16"/>
  <c r="G19" i="16"/>
  <c r="G39" i="16"/>
  <c r="G40" i="16"/>
  <c r="G41" i="16"/>
  <c r="G42" i="16"/>
  <c r="E43" i="16"/>
  <c r="D70" i="16"/>
  <c r="A53" i="9"/>
  <c r="A59" i="9" s="1"/>
  <c r="A65" i="9" s="1"/>
  <c r="D42" i="9"/>
  <c r="D5" i="9" s="1"/>
  <c r="A52" i="9"/>
  <c r="A58" i="9" s="1"/>
  <c r="A64" i="9" s="1"/>
  <c r="A47" i="9"/>
  <c r="C77" i="3"/>
  <c r="F66" i="3"/>
  <c r="C35" i="3"/>
  <c r="D33" i="3"/>
  <c r="C81" i="3"/>
  <c r="H65" i="3"/>
  <c r="H64" i="3"/>
  <c r="H63" i="3"/>
  <c r="H62" i="3"/>
  <c r="H10" i="3"/>
  <c r="H12" i="3"/>
  <c r="G16" i="3"/>
  <c r="E20" i="3"/>
  <c r="H25" i="3"/>
  <c r="F31" i="3"/>
  <c r="F30" i="3"/>
  <c r="F29" i="3"/>
  <c r="F28" i="3"/>
  <c r="H49" i="3"/>
  <c r="H48" i="3"/>
  <c r="H47" i="3"/>
  <c r="H46" i="3"/>
  <c r="F10" i="3"/>
  <c r="F12" i="3"/>
  <c r="E14" i="3"/>
  <c r="G13" i="3"/>
  <c r="G12" i="3"/>
  <c r="G11" i="3"/>
  <c r="G10" i="3"/>
  <c r="G19" i="3"/>
  <c r="H24" i="3"/>
  <c r="E32" i="3"/>
  <c r="D78" i="3"/>
  <c r="D70" i="3"/>
  <c r="E43" i="3"/>
  <c r="G42" i="3"/>
  <c r="G41" i="3"/>
  <c r="G40" i="3"/>
  <c r="D79" i="3"/>
  <c r="H11" i="3"/>
  <c r="H13" i="3"/>
  <c r="G18" i="3"/>
  <c r="C83" i="3"/>
  <c r="F53" i="3"/>
  <c r="F54" i="3"/>
  <c r="F55" i="3"/>
  <c r="F22" i="3"/>
  <c r="F23" i="3"/>
  <c r="F24" i="3"/>
  <c r="G28" i="3"/>
  <c r="G29" i="3"/>
  <c r="G30" i="3"/>
  <c r="G31" i="3"/>
  <c r="F46" i="3"/>
  <c r="F47" i="3"/>
  <c r="F48" i="3"/>
  <c r="G53" i="3"/>
  <c r="G54" i="3"/>
  <c r="G55" i="3"/>
  <c r="G56" i="3"/>
  <c r="F62" i="3"/>
  <c r="F63" i="3"/>
  <c r="F64" i="3"/>
  <c r="F18" i="9" l="1"/>
  <c r="F21" i="9" s="1"/>
  <c r="F7" i="9"/>
  <c r="D74" i="1"/>
  <c r="E70" i="1"/>
  <c r="H46" i="1"/>
  <c r="E79" i="1"/>
  <c r="E78" i="1"/>
  <c r="H47" i="1"/>
  <c r="H66" i="1"/>
  <c r="H42" i="1"/>
  <c r="C77" i="1"/>
  <c r="C35" i="1"/>
  <c r="H64" i="1"/>
  <c r="C79" i="1"/>
  <c r="H31" i="1"/>
  <c r="H30" i="1"/>
  <c r="H29" i="1"/>
  <c r="H28" i="1"/>
  <c r="D35" i="1"/>
  <c r="E33" i="1"/>
  <c r="D77" i="1"/>
  <c r="H63" i="1"/>
  <c r="C81" i="1"/>
  <c r="H40" i="1"/>
  <c r="F32" i="9"/>
  <c r="F4" i="9" s="1"/>
  <c r="E68" i="1"/>
  <c r="H62" i="1"/>
  <c r="D83" i="1"/>
  <c r="H16" i="1"/>
  <c r="H39" i="1"/>
  <c r="E70" i="6"/>
  <c r="D74" i="6"/>
  <c r="E62" i="9"/>
  <c r="E11" i="9" s="1"/>
  <c r="E17" i="9" s="1"/>
  <c r="E78" i="6"/>
  <c r="E79" i="6"/>
  <c r="E33" i="6"/>
  <c r="G66" i="6"/>
  <c r="D35" i="6"/>
  <c r="H41" i="6"/>
  <c r="H49" i="6"/>
  <c r="H48" i="6"/>
  <c r="H47" i="6"/>
  <c r="H46" i="6"/>
  <c r="C82" i="6"/>
  <c r="C81" i="10"/>
  <c r="D35" i="10"/>
  <c r="E33" i="10"/>
  <c r="G66" i="10"/>
  <c r="D77" i="10"/>
  <c r="D83" i="10"/>
  <c r="H22" i="10"/>
  <c r="H46" i="10"/>
  <c r="H63" i="10"/>
  <c r="H23" i="10"/>
  <c r="H47" i="10"/>
  <c r="D74" i="10"/>
  <c r="E70" i="10"/>
  <c r="E79" i="10"/>
  <c r="E78" i="10"/>
  <c r="H24" i="10"/>
  <c r="H48" i="10"/>
  <c r="C35" i="10"/>
  <c r="C77" i="10"/>
  <c r="H29" i="10"/>
  <c r="H54" i="10"/>
  <c r="H53" i="10"/>
  <c r="H64" i="10"/>
  <c r="C35" i="7"/>
  <c r="C77" i="7"/>
  <c r="F66" i="7"/>
  <c r="E78" i="7"/>
  <c r="E79" i="7"/>
  <c r="D80" i="7"/>
  <c r="D52" i="9"/>
  <c r="E70" i="7"/>
  <c r="D74" i="7"/>
  <c r="D82" i="7"/>
  <c r="E33" i="7"/>
  <c r="H41" i="7"/>
  <c r="H39" i="7"/>
  <c r="D17" i="9"/>
  <c r="H56" i="7"/>
  <c r="H55" i="7"/>
  <c r="H54" i="7"/>
  <c r="H53" i="7"/>
  <c r="C83" i="7"/>
  <c r="H18" i="7"/>
  <c r="H16" i="7"/>
  <c r="E18" i="9"/>
  <c r="E21" i="9" s="1"/>
  <c r="D18" i="9"/>
  <c r="D21" i="9" s="1"/>
  <c r="C77" i="21"/>
  <c r="C35" i="21"/>
  <c r="H66" i="21"/>
  <c r="H56" i="21"/>
  <c r="H55" i="21"/>
  <c r="H54" i="21"/>
  <c r="H53" i="21"/>
  <c r="H62" i="21"/>
  <c r="D74" i="21"/>
  <c r="E70" i="21"/>
  <c r="C81" i="21"/>
  <c r="F66" i="21"/>
  <c r="E33" i="21"/>
  <c r="E79" i="21"/>
  <c r="E83" i="21"/>
  <c r="E78" i="21"/>
  <c r="H48" i="21"/>
  <c r="C83" i="21"/>
  <c r="H19" i="21"/>
  <c r="H17" i="21"/>
  <c r="E79" i="8"/>
  <c r="E83" i="8"/>
  <c r="H42" i="8"/>
  <c r="H40" i="8"/>
  <c r="H41" i="8"/>
  <c r="C42" i="9"/>
  <c r="C5" i="9" s="1"/>
  <c r="C17" i="9" s="1"/>
  <c r="C77" i="8"/>
  <c r="C35" i="8"/>
  <c r="C52" i="9"/>
  <c r="H64" i="8"/>
  <c r="C79" i="8"/>
  <c r="H31" i="8"/>
  <c r="H30" i="8"/>
  <c r="H29" i="8"/>
  <c r="H28" i="8"/>
  <c r="D35" i="8"/>
  <c r="E33" i="8"/>
  <c r="C32" i="9"/>
  <c r="G66" i="8"/>
  <c r="D83" i="8"/>
  <c r="C81" i="8"/>
  <c r="H48" i="8"/>
  <c r="H62" i="8"/>
  <c r="C70" i="8"/>
  <c r="C74" i="8" s="1"/>
  <c r="C93" i="8" s="1"/>
  <c r="H65" i="8"/>
  <c r="D74" i="8"/>
  <c r="E70" i="8"/>
  <c r="E68" i="8"/>
  <c r="E78" i="8" s="1"/>
  <c r="H46" i="8"/>
  <c r="F66" i="8"/>
  <c r="D78" i="8"/>
  <c r="H63" i="8"/>
  <c r="H39" i="8"/>
  <c r="D32" i="9"/>
  <c r="E52" i="9"/>
  <c r="E32" i="9"/>
  <c r="F52" i="9"/>
  <c r="F10" i="9" s="1"/>
  <c r="C53" i="9"/>
  <c r="C33" i="9"/>
  <c r="D53" i="9"/>
  <c r="D33" i="9"/>
  <c r="E53" i="9"/>
  <c r="E33" i="9"/>
  <c r="F17" i="9"/>
  <c r="H19" i="14"/>
  <c r="H18" i="14"/>
  <c r="H17" i="14"/>
  <c r="H16" i="14"/>
  <c r="E82" i="14"/>
  <c r="C82" i="14"/>
  <c r="C80" i="14"/>
  <c r="E83" i="14"/>
  <c r="E78" i="14"/>
  <c r="H42" i="14"/>
  <c r="H41" i="14"/>
  <c r="H40" i="14"/>
  <c r="H39" i="14"/>
  <c r="E79" i="14"/>
  <c r="E70" i="14"/>
  <c r="D74" i="14"/>
  <c r="D80" i="14"/>
  <c r="E35" i="14"/>
  <c r="E80" i="14" s="1"/>
  <c r="C77" i="16"/>
  <c r="C35" i="16"/>
  <c r="C79" i="16"/>
  <c r="C78" i="16"/>
  <c r="H49" i="16"/>
  <c r="C83" i="16"/>
  <c r="H22" i="16"/>
  <c r="H48" i="16"/>
  <c r="D74" i="16"/>
  <c r="E70" i="16"/>
  <c r="H47" i="16"/>
  <c r="H31" i="16"/>
  <c r="H30" i="16"/>
  <c r="H29" i="16"/>
  <c r="H28" i="16"/>
  <c r="D35" i="16"/>
  <c r="E33" i="16"/>
  <c r="E68" i="16"/>
  <c r="E78" i="16" s="1"/>
  <c r="E79" i="16"/>
  <c r="D79" i="16"/>
  <c r="F66" i="16"/>
  <c r="D83" i="16"/>
  <c r="H66" i="16"/>
  <c r="H42" i="16"/>
  <c r="H40" i="16"/>
  <c r="E83" i="3"/>
  <c r="E78" i="3"/>
  <c r="H42" i="3"/>
  <c r="H41" i="3"/>
  <c r="H40" i="3"/>
  <c r="H39" i="3"/>
  <c r="E79" i="3"/>
  <c r="H31" i="3"/>
  <c r="H29" i="3"/>
  <c r="H28" i="3"/>
  <c r="E70" i="3"/>
  <c r="D74" i="3"/>
  <c r="D77" i="3"/>
  <c r="G66" i="3"/>
  <c r="E33" i="3"/>
  <c r="D35" i="3"/>
  <c r="H30" i="3"/>
  <c r="C82" i="3"/>
  <c r="C80" i="3"/>
  <c r="D83" i="3"/>
  <c r="H19" i="3"/>
  <c r="H18" i="3"/>
  <c r="H17" i="3"/>
  <c r="H16" i="3"/>
  <c r="E36" i="9" l="1"/>
  <c r="E4" i="9" s="1"/>
  <c r="F16" i="9"/>
  <c r="C80" i="1"/>
  <c r="C82" i="1"/>
  <c r="D82" i="1"/>
  <c r="D80" i="1"/>
  <c r="E35" i="1"/>
  <c r="E83" i="1"/>
  <c r="E93" i="1"/>
  <c r="E74" i="1"/>
  <c r="E77" i="1" s="1"/>
  <c r="E74" i="6"/>
  <c r="E77" i="6" s="1"/>
  <c r="E93" i="6"/>
  <c r="D77" i="6"/>
  <c r="H66" i="6"/>
  <c r="E83" i="6"/>
  <c r="D80" i="6"/>
  <c r="E35" i="6"/>
  <c r="D82" i="6"/>
  <c r="C80" i="10"/>
  <c r="C82" i="10"/>
  <c r="E77" i="10"/>
  <c r="E83" i="10"/>
  <c r="D80" i="10"/>
  <c r="E35" i="10"/>
  <c r="D82" i="10"/>
  <c r="E93" i="10"/>
  <c r="E74" i="10"/>
  <c r="H66" i="10"/>
  <c r="E77" i="7"/>
  <c r="H66" i="7"/>
  <c r="C80" i="7"/>
  <c r="C82" i="7"/>
  <c r="D56" i="9"/>
  <c r="D10" i="9" s="1"/>
  <c r="E35" i="7"/>
  <c r="E83" i="7"/>
  <c r="E74" i="7"/>
  <c r="E93" i="7"/>
  <c r="D77" i="7"/>
  <c r="C80" i="21"/>
  <c r="E35" i="21"/>
  <c r="C82" i="21"/>
  <c r="E77" i="21"/>
  <c r="E93" i="21"/>
  <c r="E74" i="21"/>
  <c r="D77" i="21"/>
  <c r="D82" i="8"/>
  <c r="D80" i="8"/>
  <c r="E35" i="8"/>
  <c r="C56" i="9"/>
  <c r="C10" i="9" s="1"/>
  <c r="E93" i="8"/>
  <c r="E74" i="8"/>
  <c r="C82" i="8"/>
  <c r="C80" i="8"/>
  <c r="C36" i="9"/>
  <c r="C4" i="9" s="1"/>
  <c r="E77" i="8"/>
  <c r="D77" i="8"/>
  <c r="H66" i="8"/>
  <c r="D36" i="9"/>
  <c r="D4" i="9" s="1"/>
  <c r="E56" i="9"/>
  <c r="E10" i="9" s="1"/>
  <c r="E74" i="14"/>
  <c r="E77" i="14" s="1"/>
  <c r="E93" i="14"/>
  <c r="D77" i="14"/>
  <c r="E93" i="16"/>
  <c r="E74" i="16"/>
  <c r="D82" i="16"/>
  <c r="D80" i="16"/>
  <c r="E35" i="16"/>
  <c r="E77" i="16"/>
  <c r="E83" i="16"/>
  <c r="D77" i="16"/>
  <c r="C80" i="16"/>
  <c r="C82" i="16"/>
  <c r="D80" i="3"/>
  <c r="E35" i="3"/>
  <c r="D82" i="3"/>
  <c r="E74" i="3"/>
  <c r="E93" i="3"/>
  <c r="E77" i="3"/>
  <c r="H66" i="3"/>
  <c r="D9" i="9"/>
  <c r="D15" i="9" s="1"/>
  <c r="E9" i="9"/>
  <c r="E15" i="9" s="1"/>
  <c r="F9" i="9"/>
  <c r="F15" i="9" s="1"/>
  <c r="G9" i="9"/>
  <c r="G15" i="9" s="1"/>
  <c r="C9" i="9"/>
  <c r="C15" i="9" s="1"/>
  <c r="D16" i="9" l="1"/>
  <c r="E80" i="1"/>
  <c r="E82" i="1"/>
  <c r="E80" i="6"/>
  <c r="E82" i="6"/>
  <c r="E80" i="10"/>
  <c r="E82" i="10"/>
  <c r="E80" i="7"/>
  <c r="E82" i="7"/>
  <c r="E80" i="21"/>
  <c r="E82" i="21"/>
  <c r="E82" i="8"/>
  <c r="E80" i="8"/>
  <c r="E16" i="9"/>
  <c r="E80" i="16"/>
  <c r="E82" i="16"/>
  <c r="E80" i="3"/>
  <c r="E82" i="3"/>
  <c r="F20" i="9" l="1"/>
  <c r="D20" i="9"/>
  <c r="C16" i="9"/>
  <c r="E20" i="9" l="1"/>
  <c r="C20" i="9"/>
  <c r="C19" i="9"/>
  <c r="F19" i="9"/>
  <c r="E19" i="9"/>
  <c r="D19" i="9"/>
</calcChain>
</file>

<file path=xl/connections.xml><?xml version="1.0" encoding="utf-8"?>
<connections xmlns="http://schemas.openxmlformats.org/spreadsheetml/2006/main">
  <connection id="1" name="Connection3" type="4" refreshedVersion="5" background="1" saveData="1">
    <webPr sourceData="1" parsePre="1" consecutive="1" xl2000="1" url="http://www.faithfulfriends.us/quarterly-statistics" htmlTables="1"/>
  </connection>
</connections>
</file>

<file path=xl/sharedStrings.xml><?xml version="1.0" encoding="utf-8"?>
<sst xmlns="http://schemas.openxmlformats.org/spreadsheetml/2006/main" count="2119" uniqueCount="149">
  <si>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</si>
  <si>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</si>
  <si>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</si>
  <si>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</si>
  <si>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</si>
  <si>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</si>
  <si>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</si>
  <si>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</si>
  <si>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</si>
  <si>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</si>
  <si>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</si>
  <si>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</si>
  <si>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</si>
  <si>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</si>
  <si>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</si>
  <si>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</si>
  <si>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</si>
  <si>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</si>
  <si>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</si>
  <si>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</si>
  <si>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</si>
  <si>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</si>
  <si>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</si>
  <si>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</si>
  <si>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</si>
  <si>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</si>
  <si>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</si>
  <si>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</si>
  <si>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</si>
  <si>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</si>
  <si>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</si>
  <si>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</si>
  <si>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</si>
  <si>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</si>
  <si>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</si>
  <si>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</si>
  <si>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</si>
  <si>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</si>
  <si>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</si>
  <si>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</si>
  <si>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</si>
  <si>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</si>
  <si>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</si>
  <si>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</si>
  <si>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</si>
  <si>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</si>
  <si>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</si>
  <si>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</si>
  <si>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</si>
  <si>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</si>
  <si>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</si>
  <si>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</si>
  <si>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</si>
  <si>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</si>
  <si>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</si>
  <si>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</si>
  <si>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</si>
  <si>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</si>
  <si>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</si>
  <si>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</si>
  <si>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</si>
  <si>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</si>
  <si>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</si>
  <si>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</si>
  <si>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</si>
  <si>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</si>
  <si>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</si>
  <si>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</si>
  <si>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</si>
  <si>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</si>
  <si>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</si>
  <si>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</si>
  <si>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</si>
  <si>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</si>
  <si>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</si>
  <si>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</si>
  <si>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</si>
  <si>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</si>
  <si>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</si>
  <si>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</si>
  <si>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</si>
  <si>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</si>
  <si>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</si>
  <si>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</si>
  <si>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</si>
  <si>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</si>
  <si>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</si>
  <si>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</si>
  <si>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 transferred in</t>
  </si>
  <si>
    <t xml:space="preserve">NAME OF ORGANIZATION: </t>
  </si>
  <si>
    <t>percentage in each health</t>
  </si>
  <si>
    <t xml:space="preserve">DATE OF REPORT:  </t>
  </si>
  <si>
    <t>category</t>
  </si>
  <si>
    <t>Animals spayed or neutered</t>
  </si>
  <si>
    <t>save rate</t>
  </si>
  <si>
    <t>Delaware Humane Association</t>
  </si>
  <si>
    <t>from shelter stats main branch</t>
  </si>
  <si>
    <t>total</t>
  </si>
  <si>
    <t>cats s/ned</t>
  </si>
  <si>
    <t>dogs s/ned</t>
  </si>
  <si>
    <t>Adoption Returns</t>
  </si>
  <si>
    <t>Subtotal Adoption Returns</t>
  </si>
  <si>
    <t>Delaware</t>
  </si>
  <si>
    <t>Delaware SPCA</t>
  </si>
  <si>
    <t>2009 Statistics</t>
  </si>
  <si>
    <t>2010 Statistics</t>
  </si>
  <si>
    <r>
      <rPr>
        <b/>
        <sz val="12"/>
        <rFont val="Arial"/>
        <family val="2"/>
      </rPr>
      <t>Delaware SPCA</t>
    </r>
  </si>
  <si>
    <r>
      <rPr>
        <b/>
        <sz val="12"/>
        <rFont val="Arial"/>
        <family val="2"/>
      </rPr>
      <t>2011 Statistics</t>
    </r>
  </si>
  <si>
    <t>Kent County SPCA</t>
  </si>
  <si>
    <r>
      <rPr>
        <b/>
        <sz val="11"/>
        <rFont val="Calibri"/>
        <family val="2"/>
      </rPr>
      <t>Annual Statistics ‐ Jan 1, 2009 through Dec 31, 2009</t>
    </r>
  </si>
  <si>
    <r>
      <rPr>
        <sz val="11"/>
        <rFont val="Calibri"/>
        <family val="2"/>
      </rPr>
      <t>Euthanasia</t>
    </r>
  </si>
  <si>
    <r>
      <rPr>
        <sz val="11"/>
        <rFont val="Calibri"/>
        <family val="2"/>
      </rPr>
      <t>Wounds of Unknown Origins (rabies control)</t>
    </r>
  </si>
  <si>
    <r>
      <rPr>
        <sz val="11"/>
        <rFont val="Calibri"/>
        <family val="2"/>
      </rPr>
      <t>Aggressive Temperment per testing</t>
    </r>
  </si>
  <si>
    <r>
      <rPr>
        <sz val="11"/>
        <rFont val="Calibri"/>
        <family val="2"/>
      </rPr>
      <t>End of Quarantine</t>
    </r>
  </si>
  <si>
    <r>
      <rPr>
        <sz val="11"/>
        <rFont val="Calibri"/>
        <family val="2"/>
      </rPr>
      <t>Rabies control ‐ In for testing</t>
    </r>
  </si>
  <si>
    <r>
      <rPr>
        <sz val="11"/>
        <rFont val="Calibri"/>
        <family val="2"/>
      </rPr>
      <t>Court Ordered Euthanasia</t>
    </r>
  </si>
  <si>
    <t>Subtotal Euthanasia</t>
  </si>
  <si>
    <r>
      <rPr>
        <sz val="11"/>
        <rFont val="Calibri"/>
        <family val="2"/>
      </rPr>
      <t>Public Surgery Return to Owner</t>
    </r>
  </si>
  <si>
    <t>Euthanasia</t>
  </si>
  <si>
    <t>Euthanasia - no category</t>
  </si>
  <si>
    <t>% of intake</t>
  </si>
  <si>
    <r>
      <rPr>
        <sz val="11"/>
        <rFont val="Calibri"/>
        <family val="2"/>
      </rPr>
      <t>Field documented animals ‐ in system, not in shelter</t>
    </r>
  </si>
  <si>
    <r>
      <rPr>
        <sz val="11"/>
        <rFont val="Calibri"/>
        <family val="2"/>
      </rPr>
      <t>Dead on Arrival</t>
    </r>
  </si>
  <si>
    <r>
      <rPr>
        <b/>
        <sz val="11"/>
        <rFont val="Calibri"/>
        <family val="2"/>
      </rPr>
      <t>Annual Statistics ‐ Jan 1, 2010 through Dec</t>
    </r>
  </si>
  <si>
    <t>Annual Statistics ‐ Jan 1, 2012 through Dec 31, 2012</t>
  </si>
  <si>
    <t>Stray</t>
  </si>
  <si>
    <t>Feral</t>
  </si>
  <si>
    <t>Rabies Testing</t>
  </si>
  <si>
    <t>Spay/Neuter</t>
  </si>
  <si>
    <t>http://www.faithfulfriends.us/quarterly-statistics</t>
  </si>
  <si>
    <t>Cats</t>
  </si>
  <si>
    <t>Dogs</t>
  </si>
  <si>
    <t>Number of Animals in Care /1/12</t>
  </si>
  <si>
    <t>Intake Total</t>
  </si>
  <si>
    <t>Adoptions</t>
  </si>
  <si>
    <t>Return to Owner</t>
  </si>
  <si>
    <t>Euthanasia / Death</t>
  </si>
  <si>
    <t>Pets Served at Healthy Pet Clinics</t>
  </si>
  <si>
    <t>pending</t>
  </si>
  <si>
    <t>People Served through Pet Life Line</t>
  </si>
  <si>
    <t>People/Pets Served through Pet Food Bank</t>
  </si>
  <si>
    <t>788/1506</t>
  </si>
  <si>
    <t>Number of Animals in Care 7/1/12</t>
  </si>
  <si>
    <t>833/1616</t>
  </si>
  <si>
    <t>Number of Animals in Care 4/1/12</t>
  </si>
  <si>
    <t>831/1646</t>
  </si>
  <si>
    <t>Number of Animals in Care 1/1/12</t>
  </si>
  <si>
    <t>760/1710</t>
  </si>
  <si>
    <t>Faithful Friends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</si>
</sst>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 numFmtId="169" formatCode="0.0%"/>
  </numFmts>
  <fonts count="101">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i/>
      <sz val="10"/>
      <name val="Arial"/>
      <family val="2"/>
    </font>
    <font>
      <sz val="10"/>
      <color rgb="FF000000"/>
      <name val="Calibri"/>
      <family val="2"/>
      <scheme val="minor"/>
    </font>
    <font>
      <b/>
      <sz val="12"/>
      <color rgb="FF000000"/>
      <name val="Arial"/>
      <family val="2"/>
    </font>
    <font>
      <b/>
      <sz val="11"/>
      <name val="Calibri"/>
      <family val="2"/>
    </font>
    <font>
      <sz val="11"/>
      <name val="Calibri"/>
      <family val="2"/>
    </font>
    <font>
      <sz val="11"/>
      <color rgb="FF000000"/>
      <name val="Calibri"/>
      <family val="2"/>
    </font>
    <font>
      <sz val="10"/>
      <color rgb="FF000000"/>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6394">
    <xf numFmtId="0" fontId="0" fillId="0" borderId="0"/>
    <xf numFmtId="9" fontId="38" fillId="0" borderId="0" applyFon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15" applyNumberFormat="0" applyAlignment="0" applyProtection="0"/>
    <xf numFmtId="0" fontId="47" fillId="6" borderId="16" applyNumberFormat="0" applyAlignment="0" applyProtection="0"/>
    <xf numFmtId="0" fontId="48" fillId="6" borderId="15" applyNumberFormat="0" applyAlignment="0" applyProtection="0"/>
    <xf numFmtId="0" fontId="50" fillId="7" borderId="18" applyNumberFormat="0" applyAlignment="0" applyProtection="0"/>
    <xf numFmtId="0" fontId="5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1" fillId="0" borderId="0"/>
    <xf numFmtId="0" fontId="69" fillId="0" borderId="0"/>
    <xf numFmtId="0" fontId="69" fillId="0" borderId="0"/>
    <xf numFmtId="0" fontId="70" fillId="0" borderId="0"/>
    <xf numFmtId="0" fontId="71" fillId="0" borderId="0"/>
    <xf numFmtId="0" fontId="2" fillId="0" borderId="0"/>
    <xf numFmtId="0" fontId="20"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69" fillId="0" borderId="0"/>
    <xf numFmtId="0" fontId="70" fillId="0" borderId="0"/>
    <xf numFmtId="0" fontId="20" fillId="0" borderId="0"/>
    <xf numFmtId="0" fontId="69" fillId="0" borderId="0"/>
    <xf numFmtId="0" fontId="69" fillId="0" borderId="0"/>
    <xf numFmtId="0" fontId="69" fillId="0" borderId="0"/>
    <xf numFmtId="0" fontId="69"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2" fillId="0" borderId="0"/>
    <xf numFmtId="0" fontId="2" fillId="0" borderId="0"/>
    <xf numFmtId="0" fontId="71" fillId="0" borderId="0"/>
    <xf numFmtId="0" fontId="2" fillId="0" borderId="0"/>
    <xf numFmtId="0" fontId="2" fillId="0" borderId="0"/>
    <xf numFmtId="0" fontId="71" fillId="0" borderId="0"/>
    <xf numFmtId="0" fontId="69" fillId="0" borderId="0"/>
    <xf numFmtId="0" fontId="2" fillId="0" borderId="0"/>
    <xf numFmtId="0" fontId="2" fillId="0" borderId="0"/>
    <xf numFmtId="0" fontId="2" fillId="0" borderId="0"/>
    <xf numFmtId="0" fontId="71" fillId="0" borderId="0"/>
    <xf numFmtId="0" fontId="2" fillId="0" borderId="0"/>
    <xf numFmtId="0" fontId="70" fillId="0" borderId="0"/>
    <xf numFmtId="0" fontId="69"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69" fillId="0" borderId="0"/>
    <xf numFmtId="0" fontId="2" fillId="0" borderId="0"/>
    <xf numFmtId="0" fontId="71" fillId="0" borderId="0"/>
    <xf numFmtId="0" fontId="2" fillId="0" borderId="0"/>
    <xf numFmtId="0" fontId="2" fillId="0" borderId="0"/>
    <xf numFmtId="0" fontId="71" fillId="0" borderId="0"/>
    <xf numFmtId="0" fontId="71" fillId="0" borderId="0"/>
    <xf numFmtId="0" fontId="2" fillId="0" borderId="0"/>
    <xf numFmtId="0" fontId="2" fillId="0" borderId="0"/>
    <xf numFmtId="0" fontId="71" fillId="0" borderId="0"/>
    <xf numFmtId="0" fontId="69" fillId="0" borderId="0"/>
    <xf numFmtId="0" fontId="71" fillId="0" borderId="0"/>
    <xf numFmtId="0" fontId="69" fillId="0" borderId="0"/>
    <xf numFmtId="0" fontId="2" fillId="0" borderId="0"/>
    <xf numFmtId="0" fontId="2" fillId="0" borderId="0"/>
    <xf numFmtId="0" fontId="2" fillId="0" borderId="0"/>
    <xf numFmtId="0" fontId="71" fillId="0" borderId="0"/>
    <xf numFmtId="0" fontId="2" fillId="0" borderId="0"/>
    <xf numFmtId="0" fontId="71" fillId="0" borderId="0"/>
    <xf numFmtId="0" fontId="2" fillId="0" borderId="0"/>
    <xf numFmtId="0" fontId="71"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1" fillId="0" borderId="0"/>
    <xf numFmtId="0" fontId="69" fillId="0" borderId="0"/>
    <xf numFmtId="0" fontId="69" fillId="0" borderId="0"/>
    <xf numFmtId="0" fontId="70" fillId="0" borderId="0"/>
    <xf numFmtId="0" fontId="20"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2" fillId="0" borderId="0"/>
    <xf numFmtId="0" fontId="2" fillId="0" borderId="0"/>
    <xf numFmtId="0" fontId="2" fillId="0" borderId="0"/>
    <xf numFmtId="0" fontId="70" fillId="0" borderId="0"/>
    <xf numFmtId="0" fontId="20" fillId="0" borderId="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0" fillId="0" borderId="0"/>
    <xf numFmtId="0" fontId="73" fillId="36" borderId="0" applyNumberFormat="0" applyBorder="0" applyAlignment="0" applyProtection="0"/>
    <xf numFmtId="0" fontId="73" fillId="36" borderId="0" applyNumberFormat="0" applyBorder="0" applyAlignment="0" applyProtection="0"/>
    <xf numFmtId="0" fontId="70" fillId="0" borderId="0"/>
    <xf numFmtId="0" fontId="73" fillId="39" borderId="0" applyNumberFormat="0" applyBorder="0" applyAlignment="0" applyProtection="0"/>
    <xf numFmtId="0" fontId="73" fillId="3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6" fillId="51" borderId="23" applyNumberFormat="0" applyAlignment="0" applyProtection="0"/>
    <xf numFmtId="0" fontId="76" fillId="51" borderId="23" applyNumberFormat="0" applyAlignment="0" applyProtection="0"/>
    <xf numFmtId="0" fontId="77" fillId="52" borderId="24" applyNumberFormat="0" applyAlignment="0" applyProtection="0"/>
    <xf numFmtId="0" fontId="77" fillId="52" borderId="24" applyNumberFormat="0" applyAlignment="0" applyProtection="0"/>
    <xf numFmtId="0" fontId="52"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35" borderId="0" applyNumberFormat="0" applyBorder="0" applyAlignment="0" applyProtection="0"/>
    <xf numFmtId="0" fontId="79" fillId="35" borderId="0" applyNumberFormat="0" applyBorder="0" applyAlignment="0" applyProtection="0"/>
    <xf numFmtId="0" fontId="40" fillId="0" borderId="12"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41" fillId="0" borderId="13"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42" fillId="0" borderId="14"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4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38" borderId="23" applyNumberFormat="0" applyAlignment="0" applyProtection="0"/>
    <xf numFmtId="0" fontId="83" fillId="38" borderId="23" applyNumberFormat="0" applyAlignment="0" applyProtection="0"/>
    <xf numFmtId="0" fontId="49" fillId="0" borderId="17"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5" fillId="53" borderId="0" applyNumberFormat="0" applyBorder="0" applyAlignment="0" applyProtection="0"/>
    <xf numFmtId="0" fontId="85"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6" fillId="51" borderId="30" applyNumberFormat="0" applyAlignment="0" applyProtection="0"/>
    <xf numFmtId="0" fontId="86" fillId="51" borderId="30" applyNumberFormat="0" applyAlignment="0" applyProtection="0"/>
    <xf numFmtId="0" fontId="3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20"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5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69" fillId="0" borderId="0"/>
    <xf numFmtId="0" fontId="70" fillId="0" borderId="0"/>
    <xf numFmtId="0" fontId="70" fillId="0" borderId="0"/>
    <xf numFmtId="0" fontId="70" fillId="0" borderId="0"/>
    <xf numFmtId="0" fontId="2" fillId="0" borderId="0"/>
    <xf numFmtId="0" fontId="73" fillId="38" borderId="0" applyNumberFormat="0" applyBorder="0" applyAlignment="0" applyProtection="0"/>
    <xf numFmtId="0" fontId="78" fillId="0" borderId="0" applyNumberFormat="0" applyFill="0" applyBorder="0" applyAlignment="0" applyProtection="0"/>
    <xf numFmtId="0" fontId="77" fillId="52" borderId="24" applyNumberFormat="0" applyAlignment="0" applyProtection="0"/>
    <xf numFmtId="0" fontId="74" fillId="50" borderId="0" applyNumberFormat="0" applyBorder="0" applyAlignment="0" applyProtection="0"/>
    <xf numFmtId="0" fontId="74" fillId="49" borderId="0" applyNumberFormat="0" applyBorder="0" applyAlignment="0" applyProtection="0"/>
    <xf numFmtId="0" fontId="81" fillId="0" borderId="26" applyNumberFormat="0" applyFill="0" applyAlignment="0" applyProtection="0"/>
    <xf numFmtId="0" fontId="73" fillId="42" borderId="0" applyNumberFormat="0" applyBorder="0" applyAlignment="0" applyProtection="0"/>
    <xf numFmtId="0" fontId="74" fillId="46" borderId="0" applyNumberFormat="0" applyBorder="0" applyAlignment="0" applyProtection="0"/>
    <xf numFmtId="0" fontId="73" fillId="41" borderId="0" applyNumberFormat="0" applyBorder="0" applyAlignment="0" applyProtection="0"/>
    <xf numFmtId="0" fontId="88" fillId="0" borderId="31" applyNumberFormat="0" applyFill="0" applyAlignment="0" applyProtection="0"/>
    <xf numFmtId="0" fontId="74" fillId="41" borderId="0" applyNumberFormat="0" applyBorder="0" applyAlignment="0" applyProtection="0"/>
    <xf numFmtId="0" fontId="20" fillId="54" borderId="29" applyNumberFormat="0" applyFont="0" applyAlignment="0" applyProtection="0"/>
    <xf numFmtId="0" fontId="20" fillId="0" borderId="0"/>
    <xf numFmtId="0" fontId="83" fillId="38" borderId="23" applyNumberFormat="0" applyAlignment="0" applyProtection="0"/>
    <xf numFmtId="0" fontId="73"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89" fillId="0" borderId="0" applyNumberFormat="0" applyFill="0" applyBorder="0" applyAlignment="0" applyProtection="0"/>
    <xf numFmtId="0" fontId="87" fillId="0" borderId="0" applyNumberFormat="0" applyFill="0" applyBorder="0" applyAlignment="0" applyProtection="0"/>
    <xf numFmtId="0" fontId="86" fillId="51" borderId="30" applyNumberFormat="0" applyAlignment="0" applyProtection="0"/>
    <xf numFmtId="0" fontId="85" fillId="53" borderId="0" applyNumberFormat="0" applyBorder="0" applyAlignment="0" applyProtection="0"/>
    <xf numFmtId="0" fontId="84" fillId="0" borderId="28" applyNumberFormat="0" applyFill="0" applyAlignment="0" applyProtection="0"/>
    <xf numFmtId="0" fontId="82" fillId="0" borderId="0" applyNumberFormat="0" applyFill="0" applyBorder="0" applyAlignment="0" applyProtection="0"/>
    <xf numFmtId="0" fontId="82" fillId="0" borderId="27" applyNumberFormat="0" applyFill="0" applyAlignment="0" applyProtection="0"/>
    <xf numFmtId="0" fontId="80" fillId="0" borderId="25" applyNumberFormat="0" applyFill="0" applyAlignment="0" applyProtection="0"/>
    <xf numFmtId="0" fontId="79" fillId="35" borderId="0" applyNumberFormat="0" applyBorder="0" applyAlignment="0" applyProtection="0"/>
    <xf numFmtId="0" fontId="76" fillId="51" borderId="23" applyNumberFormat="0" applyAlignment="0" applyProtection="0"/>
    <xf numFmtId="0" fontId="75" fillId="34" borderId="0" applyNumberFormat="0" applyBorder="0" applyAlignment="0" applyProtection="0"/>
    <xf numFmtId="0" fontId="74" fillId="45" borderId="0" applyNumberFormat="0" applyBorder="0" applyAlignment="0" applyProtection="0"/>
    <xf numFmtId="0" fontId="74" fillId="44" borderId="0" applyNumberFormat="0" applyBorder="0" applyAlignment="0" applyProtection="0"/>
    <xf numFmtId="0" fontId="74" fillId="48" borderId="0" applyNumberFormat="0" applyBorder="0" applyAlignment="0" applyProtection="0"/>
    <xf numFmtId="0" fontId="74" fillId="47" borderId="0" applyNumberFormat="0" applyBorder="0" applyAlignment="0" applyProtection="0"/>
    <xf numFmtId="0" fontId="74" fillId="45" borderId="0" applyNumberFormat="0" applyBorder="0" applyAlignment="0" applyProtection="0"/>
    <xf numFmtId="0" fontId="74" fillId="44"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3" fillId="39" borderId="0" applyNumberFormat="0" applyBorder="0" applyAlignment="0" applyProtection="0"/>
    <xf numFmtId="0" fontId="73"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3" fillId="40" borderId="0" applyNumberFormat="0" applyBorder="0" applyAlignment="0" applyProtection="0"/>
    <xf numFmtId="0" fontId="73" fillId="39" borderId="0" applyNumberFormat="0" applyBorder="0" applyAlignment="0" applyProtection="0"/>
    <xf numFmtId="0" fontId="73" fillId="37" borderId="0" applyNumberFormat="0" applyBorder="0" applyAlignment="0" applyProtection="0"/>
    <xf numFmtId="0" fontId="73" fillId="36" borderId="0" applyNumberFormat="0" applyBorder="0" applyAlignment="0" applyProtection="0"/>
    <xf numFmtId="0" fontId="73" fillId="34" borderId="0" applyNumberFormat="0" applyBorder="0" applyAlignment="0" applyProtection="0"/>
    <xf numFmtId="0" fontId="73"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0"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0"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42" borderId="0" applyNumberFormat="0" applyBorder="0" applyAlignment="0" applyProtection="0"/>
    <xf numFmtId="0" fontId="2" fillId="8" borderId="19" applyNumberFormat="0" applyFont="0" applyAlignment="0" applyProtection="0"/>
    <xf numFmtId="0" fontId="73"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73"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74"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74" fillId="45" borderId="0" applyNumberFormat="0" applyBorder="0" applyAlignment="0" applyProtection="0"/>
    <xf numFmtId="0" fontId="88"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84" fillId="0" borderId="28" applyNumberFormat="0" applyFill="0" applyAlignment="0" applyProtection="0"/>
    <xf numFmtId="0" fontId="20" fillId="0" borderId="0"/>
    <xf numFmtId="0" fontId="2" fillId="0" borderId="0"/>
    <xf numFmtId="0" fontId="75" fillId="34" borderId="0" applyNumberFormat="0" applyBorder="0" applyAlignment="0" applyProtection="0"/>
    <xf numFmtId="0" fontId="70" fillId="0" borderId="0"/>
    <xf numFmtId="0" fontId="70" fillId="0" borderId="0"/>
    <xf numFmtId="0" fontId="83" fillId="38" borderId="23" applyNumberFormat="0" applyAlignment="0" applyProtection="0"/>
    <xf numFmtId="0" fontId="82" fillId="0" borderId="27" applyNumberFormat="0" applyFill="0" applyAlignment="0" applyProtection="0"/>
    <xf numFmtId="0" fontId="78" fillId="0" borderId="0" applyNumberFormat="0" applyFill="0" applyBorder="0" applyAlignment="0" applyProtection="0"/>
    <xf numFmtId="0" fontId="73" fillId="33" borderId="0" applyNumberFormat="0" applyBorder="0" applyAlignment="0" applyProtection="0"/>
    <xf numFmtId="0" fontId="77" fillId="52" borderId="24" applyNumberFormat="0" applyAlignment="0" applyProtection="0"/>
    <xf numFmtId="0" fontId="76" fillId="51" borderId="23" applyNumberFormat="0" applyAlignment="0" applyProtection="0"/>
    <xf numFmtId="0" fontId="74"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0" fillId="0" borderId="0"/>
    <xf numFmtId="0" fontId="20" fillId="0" borderId="0"/>
    <xf numFmtId="0" fontId="73" fillId="34" borderId="0" applyNumberFormat="0" applyBorder="0" applyAlignment="0" applyProtection="0"/>
    <xf numFmtId="0" fontId="85"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73" fillId="33" borderId="0" applyNumberFormat="0" applyBorder="0" applyAlignment="0" applyProtection="0"/>
    <xf numFmtId="0" fontId="73" fillId="38" borderId="0" applyNumberFormat="0" applyBorder="0" applyAlignment="0" applyProtection="0"/>
    <xf numFmtId="0" fontId="73" fillId="41" borderId="0" applyNumberFormat="0" applyBorder="0" applyAlignment="0" applyProtection="0"/>
    <xf numFmtId="0" fontId="74"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85" fillId="53" borderId="0" applyNumberFormat="0" applyBorder="0" applyAlignment="0" applyProtection="0"/>
    <xf numFmtId="0" fontId="89" fillId="0" borderId="0" applyNumberFormat="0" applyFill="0" applyBorder="0" applyAlignment="0" applyProtection="0"/>
    <xf numFmtId="0" fontId="73" fillId="38" borderId="0" applyNumberFormat="0" applyBorder="0" applyAlignment="0" applyProtection="0"/>
    <xf numFmtId="0" fontId="73" fillId="41"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3" fillId="35" borderId="0" applyNumberFormat="0" applyBorder="0" applyAlignment="0" applyProtection="0"/>
    <xf numFmtId="0" fontId="74" fillId="41" borderId="0" applyNumberFormat="0" applyBorder="0" applyAlignment="0" applyProtection="0"/>
    <xf numFmtId="0" fontId="73"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0" fillId="0" borderId="0"/>
    <xf numFmtId="0" fontId="69" fillId="0" borderId="0"/>
    <xf numFmtId="0" fontId="20" fillId="54" borderId="29" applyNumberFormat="0" applyFont="0" applyAlignment="0" applyProtection="0"/>
    <xf numFmtId="0" fontId="70" fillId="0" borderId="0"/>
    <xf numFmtId="0" fontId="70" fillId="0" borderId="0"/>
    <xf numFmtId="0" fontId="70" fillId="0" borderId="0"/>
    <xf numFmtId="0" fontId="90" fillId="0" borderId="0"/>
    <xf numFmtId="0" fontId="69" fillId="0" borderId="0"/>
    <xf numFmtId="0" fontId="20" fillId="0" borderId="0"/>
    <xf numFmtId="0" fontId="20" fillId="0" borderId="0"/>
    <xf numFmtId="0" fontId="20" fillId="0" borderId="0"/>
    <xf numFmtId="0" fontId="90" fillId="0" borderId="0"/>
    <xf numFmtId="0" fontId="20" fillId="0" borderId="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73"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69" fillId="0" borderId="0"/>
    <xf numFmtId="0" fontId="2" fillId="31" borderId="0" applyNumberFormat="0" applyBorder="0" applyAlignment="0" applyProtection="0"/>
    <xf numFmtId="0" fontId="20" fillId="0" borderId="0"/>
    <xf numFmtId="0" fontId="89" fillId="0" borderId="0" applyNumberFormat="0" applyFill="0" applyBorder="0" applyAlignment="0" applyProtection="0"/>
    <xf numFmtId="0" fontId="79" fillId="35" borderId="0" applyNumberFormat="0" applyBorder="0" applyAlignment="0" applyProtection="0"/>
    <xf numFmtId="0" fontId="78" fillId="0" borderId="0" applyNumberFormat="0" applyFill="0" applyBorder="0" applyAlignment="0" applyProtection="0"/>
    <xf numFmtId="0" fontId="73" fillId="34" borderId="0" applyNumberFormat="0" applyBorder="0" applyAlignment="0" applyProtection="0"/>
    <xf numFmtId="0" fontId="77" fillId="52" borderId="24" applyNumberFormat="0" applyAlignment="0" applyProtection="0"/>
    <xf numFmtId="0" fontId="75" fillId="34" borderId="0" applyNumberFormat="0" applyBorder="0" applyAlignment="0" applyProtection="0"/>
    <xf numFmtId="0" fontId="74" fillId="50" borderId="0" applyNumberFormat="0" applyBorder="0" applyAlignment="0" applyProtection="0"/>
    <xf numFmtId="0" fontId="74" fillId="44" borderId="0" applyNumberFormat="0" applyBorder="0" applyAlignment="0" applyProtection="0"/>
    <xf numFmtId="0" fontId="74" fillId="49" borderId="0" applyNumberFormat="0" applyBorder="0" applyAlignment="0" applyProtection="0"/>
    <xf numFmtId="0" fontId="74" fillId="47" borderId="0" applyNumberFormat="0" applyBorder="0" applyAlignment="0" applyProtection="0"/>
    <xf numFmtId="0" fontId="74"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0" fillId="0" borderId="0"/>
    <xf numFmtId="0" fontId="70" fillId="0" borderId="0"/>
    <xf numFmtId="0" fontId="70" fillId="0" borderId="0"/>
    <xf numFmtId="0" fontId="2" fillId="22" borderId="0" applyNumberFormat="0" applyBorder="0" applyAlignment="0" applyProtection="0"/>
    <xf numFmtId="0" fontId="70" fillId="0" borderId="0"/>
    <xf numFmtId="0" fontId="84" fillId="0" borderId="28" applyNumberFormat="0" applyFill="0" applyAlignment="0" applyProtection="0"/>
    <xf numFmtId="0" fontId="2" fillId="30" borderId="0" applyNumberFormat="0" applyBorder="0" applyAlignment="0" applyProtection="0"/>
    <xf numFmtId="0" fontId="2" fillId="0" borderId="0"/>
    <xf numFmtId="0" fontId="73" fillId="34" borderId="0" applyNumberFormat="0" applyBorder="0" applyAlignment="0" applyProtection="0"/>
    <xf numFmtId="0" fontId="73" fillId="36" borderId="0" applyNumberFormat="0" applyBorder="0" applyAlignment="0" applyProtection="0"/>
    <xf numFmtId="0" fontId="2" fillId="23" borderId="0" applyNumberFormat="0" applyBorder="0" applyAlignment="0" applyProtection="0"/>
    <xf numFmtId="0" fontId="69" fillId="0" borderId="0"/>
    <xf numFmtId="0" fontId="2" fillId="27" borderId="0" applyNumberFormat="0" applyBorder="0" applyAlignment="0" applyProtection="0"/>
    <xf numFmtId="0" fontId="7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86" fillId="51" borderId="30" applyNumberFormat="0" applyAlignment="0" applyProtection="0"/>
    <xf numFmtId="0" fontId="74" fillId="44" borderId="0" applyNumberFormat="0" applyBorder="0" applyAlignment="0" applyProtection="0"/>
    <xf numFmtId="0" fontId="73"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73" fillId="34" borderId="0" applyNumberFormat="0" applyBorder="0" applyAlignment="0" applyProtection="0"/>
    <xf numFmtId="0" fontId="20" fillId="0" borderId="0"/>
    <xf numFmtId="0" fontId="82"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75" fillId="34" borderId="0" applyNumberFormat="0" applyBorder="0" applyAlignment="0" applyProtection="0"/>
    <xf numFmtId="0" fontId="73"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5" fillId="34" borderId="0" applyNumberFormat="0" applyBorder="0" applyAlignment="0" applyProtection="0"/>
    <xf numFmtId="0" fontId="80" fillId="0" borderId="25" applyNumberFormat="0" applyFill="0" applyAlignment="0" applyProtection="0"/>
    <xf numFmtId="0" fontId="70"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6"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1"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3" fillId="38" borderId="23" applyNumberFormat="0" applyAlignment="0" applyProtection="0"/>
    <xf numFmtId="0" fontId="73"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88" fillId="0" borderId="31" applyNumberFormat="0" applyFill="0" applyAlignment="0" applyProtection="0"/>
    <xf numFmtId="0" fontId="82"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20" fillId="54" borderId="29" applyNumberFormat="0" applyFont="0" applyAlignment="0" applyProtection="0"/>
    <xf numFmtId="0" fontId="69" fillId="0" borderId="0"/>
    <xf numFmtId="0" fontId="20" fillId="0" borderId="0"/>
    <xf numFmtId="0" fontId="90" fillId="0" borderId="0"/>
    <xf numFmtId="0" fontId="70" fillId="0" borderId="0"/>
    <xf numFmtId="0" fontId="70" fillId="0" borderId="0"/>
    <xf numFmtId="0" fontId="70" fillId="0" borderId="0"/>
    <xf numFmtId="0" fontId="69" fillId="0" borderId="0"/>
    <xf numFmtId="0" fontId="70" fillId="0" borderId="0"/>
    <xf numFmtId="0" fontId="90" fillId="0" borderId="0"/>
    <xf numFmtId="0" fontId="20" fillId="0" borderId="0"/>
    <xf numFmtId="0" fontId="20" fillId="0" borderId="0"/>
    <xf numFmtId="0" fontId="7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0" fillId="0" borderId="0"/>
    <xf numFmtId="0" fontId="70" fillId="0" borderId="0"/>
    <xf numFmtId="0" fontId="90" fillId="0" borderId="0"/>
    <xf numFmtId="0" fontId="20" fillId="0" borderId="0"/>
    <xf numFmtId="0" fontId="20" fillId="0" borderId="0"/>
    <xf numFmtId="0" fontId="20" fillId="0" borderId="0"/>
    <xf numFmtId="0" fontId="20" fillId="0" borderId="0"/>
    <xf numFmtId="0" fontId="70" fillId="0" borderId="0"/>
    <xf numFmtId="0" fontId="90" fillId="0" borderId="0"/>
    <xf numFmtId="0" fontId="70" fillId="0" borderId="0"/>
    <xf numFmtId="0" fontId="20" fillId="0" borderId="0"/>
    <xf numFmtId="0" fontId="90" fillId="0" borderId="0"/>
    <xf numFmtId="0" fontId="70" fillId="0" borderId="0"/>
    <xf numFmtId="0" fontId="70" fillId="0" borderId="0"/>
    <xf numFmtId="0" fontId="20" fillId="0" borderId="0"/>
    <xf numFmtId="0" fontId="70" fillId="0" borderId="0"/>
    <xf numFmtId="0" fontId="20" fillId="0" borderId="0"/>
    <xf numFmtId="0" fontId="69" fillId="0" borderId="0"/>
    <xf numFmtId="0" fontId="20" fillId="0" borderId="0"/>
    <xf numFmtId="0" fontId="20" fillId="0" borderId="0"/>
    <xf numFmtId="0" fontId="70" fillId="0" borderId="0"/>
    <xf numFmtId="0" fontId="70"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0" fillId="0" borderId="0"/>
    <xf numFmtId="0" fontId="70" fillId="0" borderId="0"/>
    <xf numFmtId="0" fontId="70" fillId="0" borderId="0"/>
    <xf numFmtId="0" fontId="70" fillId="0" borderId="0"/>
    <xf numFmtId="0" fontId="20" fillId="54" borderId="29" applyNumberFormat="0" applyFont="0" applyAlignment="0" applyProtection="0"/>
    <xf numFmtId="0" fontId="20" fillId="0" borderId="0"/>
    <xf numFmtId="0" fontId="20" fillId="0" borderId="0"/>
    <xf numFmtId="0" fontId="70" fillId="0" borderId="0"/>
    <xf numFmtId="0" fontId="90" fillId="0" borderId="0"/>
    <xf numFmtId="0" fontId="70" fillId="0" borderId="0"/>
    <xf numFmtId="0" fontId="20" fillId="0" borderId="0"/>
    <xf numFmtId="0" fontId="69" fillId="0" borderId="0"/>
    <xf numFmtId="0" fontId="20" fillId="0" borderId="0"/>
    <xf numFmtId="0" fontId="90" fillId="0" borderId="0"/>
    <xf numFmtId="0" fontId="69" fillId="0" borderId="0"/>
    <xf numFmtId="0" fontId="20" fillId="0" borderId="0"/>
    <xf numFmtId="0" fontId="20" fillId="0" borderId="0"/>
    <xf numFmtId="0" fontId="20" fillId="0" borderId="0"/>
    <xf numFmtId="0" fontId="20" fillId="54" borderId="29" applyNumberFormat="0" applyFont="0" applyAlignment="0" applyProtection="0"/>
    <xf numFmtId="0" fontId="70" fillId="0" borderId="0"/>
    <xf numFmtId="0" fontId="90" fillId="0" borderId="0"/>
    <xf numFmtId="0" fontId="70" fillId="0" borderId="0"/>
    <xf numFmtId="0" fontId="90" fillId="0" borderId="0"/>
    <xf numFmtId="0" fontId="20" fillId="0" borderId="0"/>
    <xf numFmtId="0" fontId="20" fillId="0" borderId="0"/>
    <xf numFmtId="0" fontId="20" fillId="0" borderId="0"/>
    <xf numFmtId="0" fontId="90" fillId="0" borderId="0"/>
    <xf numFmtId="0" fontId="70" fillId="0" borderId="0"/>
    <xf numFmtId="0" fontId="20" fillId="0" borderId="0"/>
    <xf numFmtId="0" fontId="20" fillId="54" borderId="29" applyNumberFormat="0" applyFont="0" applyAlignment="0" applyProtection="0"/>
    <xf numFmtId="0" fontId="90" fillId="0" borderId="0"/>
    <xf numFmtId="0" fontId="69" fillId="0" borderId="0"/>
    <xf numFmtId="0" fontId="70" fillId="0" borderId="0"/>
    <xf numFmtId="0" fontId="70" fillId="0" borderId="0"/>
    <xf numFmtId="0" fontId="20" fillId="0" borderId="0"/>
    <xf numFmtId="0" fontId="70" fillId="0" borderId="0"/>
    <xf numFmtId="0" fontId="20" fillId="54" borderId="29" applyNumberFormat="0" applyFont="0" applyAlignment="0" applyProtection="0"/>
    <xf numFmtId="0" fontId="20" fillId="0" borderId="0"/>
    <xf numFmtId="0" fontId="69" fillId="0" borderId="0"/>
    <xf numFmtId="0" fontId="70" fillId="0" borderId="0"/>
    <xf numFmtId="0" fontId="70" fillId="0" borderId="0"/>
    <xf numFmtId="0" fontId="70" fillId="0" borderId="0"/>
    <xf numFmtId="0" fontId="70" fillId="0" borderId="0"/>
    <xf numFmtId="0" fontId="20" fillId="0" borderId="0"/>
    <xf numFmtId="0" fontId="70" fillId="0" borderId="0"/>
    <xf numFmtId="0" fontId="9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0" fillId="0" borderId="0"/>
    <xf numFmtId="0" fontId="20" fillId="54" borderId="29" applyNumberFormat="0" applyFont="0" applyAlignment="0" applyProtection="0"/>
    <xf numFmtId="0" fontId="69" fillId="0" borderId="0"/>
    <xf numFmtId="0" fontId="70" fillId="0" borderId="0"/>
    <xf numFmtId="0" fontId="70" fillId="0" borderId="0"/>
    <xf numFmtId="0" fontId="20" fillId="0" borderId="0"/>
    <xf numFmtId="0" fontId="20" fillId="0" borderId="0"/>
    <xf numFmtId="0" fontId="70" fillId="0" borderId="0"/>
    <xf numFmtId="0" fontId="90"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0"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0" fillId="0" borderId="0"/>
    <xf numFmtId="0" fontId="20" fillId="54" borderId="29" applyNumberFormat="0" applyFont="0" applyAlignment="0" applyProtection="0"/>
    <xf numFmtId="0" fontId="70" fillId="0" borderId="0"/>
    <xf numFmtId="0" fontId="20" fillId="0" borderId="0"/>
    <xf numFmtId="0" fontId="70" fillId="0" borderId="0"/>
    <xf numFmtId="0" fontId="70" fillId="0" borderId="0"/>
    <xf numFmtId="0" fontId="70" fillId="0" borderId="0"/>
    <xf numFmtId="0" fontId="20" fillId="0" borderId="0"/>
    <xf numFmtId="0" fontId="20" fillId="0" borderId="0"/>
    <xf numFmtId="0" fontId="90" fillId="0" borderId="0"/>
    <xf numFmtId="0" fontId="20" fillId="0" borderId="0"/>
    <xf numFmtId="0" fontId="69" fillId="0" borderId="0"/>
    <xf numFmtId="0" fontId="90" fillId="0" borderId="0"/>
    <xf numFmtId="0" fontId="20" fillId="0" borderId="0"/>
    <xf numFmtId="0" fontId="20" fillId="54" borderId="29" applyNumberFormat="0" applyFont="0" applyAlignment="0" applyProtection="0"/>
    <xf numFmtId="0" fontId="70" fillId="0" borderId="0"/>
    <xf numFmtId="0" fontId="70" fillId="0" borderId="0"/>
    <xf numFmtId="0" fontId="69" fillId="0" borderId="0"/>
    <xf numFmtId="0" fontId="90" fillId="0" borderId="0"/>
    <xf numFmtId="0" fontId="20" fillId="0" borderId="0"/>
    <xf numFmtId="0" fontId="20" fillId="0" borderId="0"/>
    <xf numFmtId="0" fontId="20" fillId="54" borderId="29" applyNumberFormat="0" applyFont="0" applyAlignment="0" applyProtection="0"/>
    <xf numFmtId="0" fontId="70" fillId="0" borderId="0"/>
    <xf numFmtId="0" fontId="70" fillId="0" borderId="0"/>
    <xf numFmtId="0" fontId="70" fillId="0" borderId="0"/>
    <xf numFmtId="0" fontId="20" fillId="0" borderId="0"/>
    <xf numFmtId="0" fontId="70" fillId="0" borderId="0"/>
    <xf numFmtId="0" fontId="70" fillId="0" borderId="0"/>
    <xf numFmtId="0" fontId="69" fillId="0" borderId="0"/>
    <xf numFmtId="0" fontId="70" fillId="0" borderId="0"/>
    <xf numFmtId="0" fontId="90" fillId="0" borderId="0"/>
    <xf numFmtId="0" fontId="70" fillId="0" borderId="0"/>
    <xf numFmtId="0" fontId="20" fillId="54" borderId="29" applyNumberFormat="0" applyFont="0" applyAlignment="0" applyProtection="0"/>
    <xf numFmtId="0" fontId="20" fillId="0" borderId="0"/>
    <xf numFmtId="0" fontId="20" fillId="0" borderId="0"/>
    <xf numFmtId="0" fontId="20" fillId="0" borderId="0"/>
    <xf numFmtId="0" fontId="7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0" fillId="0" borderId="0"/>
    <xf numFmtId="0" fontId="20" fillId="54" borderId="29" applyNumberFormat="0" applyFont="0" applyAlignment="0" applyProtection="0"/>
    <xf numFmtId="0" fontId="70" fillId="0" borderId="0"/>
    <xf numFmtId="0" fontId="20" fillId="0" borderId="0"/>
    <xf numFmtId="0" fontId="70" fillId="0" borderId="0"/>
    <xf numFmtId="0" fontId="20" fillId="0" borderId="0"/>
    <xf numFmtId="0" fontId="20" fillId="0" borderId="0"/>
    <xf numFmtId="0" fontId="90" fillId="0" borderId="0"/>
    <xf numFmtId="0" fontId="70" fillId="0" borderId="0"/>
    <xf numFmtId="0" fontId="7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0" fillId="0" borderId="0"/>
    <xf numFmtId="0" fontId="90" fillId="0" borderId="0"/>
    <xf numFmtId="0" fontId="70" fillId="0" borderId="0"/>
    <xf numFmtId="0" fontId="90" fillId="0" borderId="0"/>
    <xf numFmtId="0" fontId="20" fillId="0" borderId="0"/>
    <xf numFmtId="0" fontId="69" fillId="0" borderId="0"/>
    <xf numFmtId="0" fontId="20" fillId="0" borderId="0"/>
    <xf numFmtId="0" fontId="90" fillId="0" borderId="0"/>
    <xf numFmtId="0" fontId="20" fillId="0" borderId="0"/>
    <xf numFmtId="0" fontId="70" fillId="0" borderId="0"/>
    <xf numFmtId="0" fontId="20" fillId="0" borderId="0"/>
    <xf numFmtId="0" fontId="20" fillId="0" borderId="0"/>
    <xf numFmtId="0" fontId="70" fillId="0" borderId="0"/>
    <xf numFmtId="0" fontId="90" fillId="0" borderId="0"/>
    <xf numFmtId="0" fontId="20" fillId="0" borderId="0"/>
    <xf numFmtId="0" fontId="90" fillId="0" borderId="0"/>
    <xf numFmtId="0" fontId="20" fillId="0" borderId="0"/>
    <xf numFmtId="0" fontId="71" fillId="0" borderId="0"/>
    <xf numFmtId="0" fontId="69" fillId="0" borderId="0"/>
    <xf numFmtId="0" fontId="69" fillId="0" borderId="0"/>
    <xf numFmtId="0" fontId="70" fillId="0" borderId="0"/>
    <xf numFmtId="0" fontId="70" fillId="0" borderId="0"/>
    <xf numFmtId="0" fontId="20" fillId="0" borderId="0"/>
    <xf numFmtId="0" fontId="70" fillId="0" borderId="0"/>
    <xf numFmtId="0" fontId="69" fillId="0" borderId="0"/>
    <xf numFmtId="0" fontId="70" fillId="0" borderId="0"/>
    <xf numFmtId="0" fontId="70" fillId="0" borderId="0"/>
    <xf numFmtId="0" fontId="70" fillId="0" borderId="0"/>
    <xf numFmtId="0" fontId="70" fillId="0" borderId="0"/>
    <xf numFmtId="0" fontId="70" fillId="0" borderId="0"/>
    <xf numFmtId="0" fontId="76" fillId="51" borderId="23" applyNumberFormat="0" applyAlignment="0" applyProtection="0"/>
    <xf numFmtId="0" fontId="73" fillId="40" borderId="0" applyNumberFormat="0" applyBorder="0" applyAlignment="0" applyProtection="0"/>
    <xf numFmtId="0" fontId="74" fillId="45" borderId="0" applyNumberFormat="0" applyBorder="0" applyAlignment="0" applyProtection="0"/>
    <xf numFmtId="0" fontId="73" fillId="36" borderId="0" applyNumberFormat="0" applyBorder="0" applyAlignment="0" applyProtection="0"/>
    <xf numFmtId="0" fontId="74" fillId="44" borderId="0" applyNumberFormat="0" applyBorder="0" applyAlignment="0" applyProtection="0"/>
    <xf numFmtId="0" fontId="82"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34" borderId="0" applyNumberFormat="0" applyBorder="0" applyAlignment="0" applyProtection="0"/>
    <xf numFmtId="0" fontId="73" fillId="40" borderId="0" applyNumberFormat="0" applyBorder="0" applyAlignment="0" applyProtection="0"/>
    <xf numFmtId="0" fontId="73" fillId="42" borderId="0" applyNumberFormat="0" applyBorder="0" applyAlignment="0" applyProtection="0"/>
    <xf numFmtId="0" fontId="84" fillId="0" borderId="28" applyNumberFormat="0" applyFill="0" applyAlignment="0" applyProtection="0"/>
    <xf numFmtId="0" fontId="87" fillId="0" borderId="0" applyNumberFormat="0" applyFill="0" applyBorder="0" applyAlignment="0" applyProtection="0"/>
    <xf numFmtId="0" fontId="73" fillId="36" borderId="0" applyNumberFormat="0" applyBorder="0" applyAlignment="0" applyProtection="0"/>
    <xf numFmtId="0" fontId="73" fillId="39" borderId="0" applyNumberFormat="0" applyBorder="0" applyAlignment="0" applyProtection="0"/>
    <xf numFmtId="0" fontId="74" fillId="40" borderId="0" applyNumberFormat="0" applyBorder="0" applyAlignment="0" applyProtection="0"/>
    <xf numFmtId="0" fontId="87" fillId="0" borderId="0" applyNumberFormat="0" applyFill="0" applyBorder="0" applyAlignment="0" applyProtection="0"/>
    <xf numFmtId="0" fontId="74"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4" fillId="48" borderId="0" applyNumberFormat="0" applyBorder="0" applyAlignment="0" applyProtection="0"/>
    <xf numFmtId="0" fontId="74" fillId="45" borderId="0" applyNumberFormat="0" applyBorder="0" applyAlignment="0" applyProtection="0"/>
    <xf numFmtId="0" fontId="73" fillId="33" borderId="0" applyNumberFormat="0" applyBorder="0" applyAlignment="0" applyProtection="0"/>
    <xf numFmtId="0" fontId="80" fillId="0" borderId="25" applyNumberFormat="0" applyFill="0" applyAlignment="0" applyProtection="0"/>
    <xf numFmtId="0" fontId="85" fillId="53" borderId="0" applyNumberFormat="0" applyBorder="0" applyAlignment="0" applyProtection="0"/>
    <xf numFmtId="0" fontId="87" fillId="0" borderId="0" applyNumberFormat="0" applyFill="0" applyBorder="0" applyAlignment="0" applyProtection="0"/>
    <xf numFmtId="0" fontId="88"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6" fillId="51" borderId="30" applyNumberFormat="0" applyAlignment="0" applyProtection="0"/>
    <xf numFmtId="0" fontId="74"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6"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78"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4" fillId="47" borderId="0" applyNumberFormat="0" applyBorder="0" applyAlignment="0" applyProtection="0"/>
    <xf numFmtId="0" fontId="85" fillId="53" borderId="0" applyNumberFormat="0" applyBorder="0" applyAlignment="0" applyProtection="0"/>
    <xf numFmtId="0" fontId="2" fillId="0" borderId="0"/>
    <xf numFmtId="0" fontId="20" fillId="54" borderId="29" applyNumberFormat="0" applyFont="0" applyAlignment="0" applyProtection="0"/>
    <xf numFmtId="0" fontId="74"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79"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74" fillId="45" borderId="0" applyNumberFormat="0" applyBorder="0" applyAlignment="0" applyProtection="0"/>
    <xf numFmtId="0" fontId="69" fillId="0" borderId="0"/>
    <xf numFmtId="0" fontId="70" fillId="0" borderId="0"/>
    <xf numFmtId="0" fontId="70" fillId="0" borderId="0"/>
    <xf numFmtId="0" fontId="83" fillId="38" borderId="23" applyNumberFormat="0" applyAlignment="0" applyProtection="0"/>
    <xf numFmtId="0" fontId="73" fillId="33" borderId="0" applyNumberFormat="0" applyBorder="0" applyAlignment="0" applyProtection="0"/>
    <xf numFmtId="0" fontId="83" fillId="38" borderId="23" applyNumberFormat="0" applyAlignment="0" applyProtection="0"/>
    <xf numFmtId="0" fontId="74" fillId="46" borderId="0" applyNumberFormat="0" applyBorder="0" applyAlignment="0" applyProtection="0"/>
    <xf numFmtId="0" fontId="90" fillId="0" borderId="0"/>
    <xf numFmtId="0" fontId="73" fillId="40" borderId="0" applyNumberFormat="0" applyBorder="0" applyAlignment="0" applyProtection="0"/>
    <xf numFmtId="0" fontId="74" fillId="45" borderId="0" applyNumberFormat="0" applyBorder="0" applyAlignment="0" applyProtection="0"/>
    <xf numFmtId="0" fontId="73" fillId="36"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73" fillId="37" borderId="0" applyNumberFormat="0" applyBorder="0" applyAlignment="0" applyProtection="0"/>
    <xf numFmtId="0" fontId="73" fillId="39" borderId="0" applyNumberFormat="0" applyBorder="0" applyAlignment="0" applyProtection="0"/>
    <xf numFmtId="0" fontId="74" fillId="46" borderId="0" applyNumberFormat="0" applyBorder="0" applyAlignment="0" applyProtection="0"/>
    <xf numFmtId="0" fontId="76" fillId="51" borderId="23" applyNumberFormat="0" applyAlignment="0" applyProtection="0"/>
    <xf numFmtId="0" fontId="73" fillId="38" borderId="0" applyNumberFormat="0" applyBorder="0" applyAlignment="0" applyProtection="0"/>
    <xf numFmtId="0" fontId="74" fillId="44" borderId="0" applyNumberFormat="0" applyBorder="0" applyAlignment="0" applyProtection="0"/>
    <xf numFmtId="0" fontId="74" fillId="4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7" fillId="52" borderId="24" applyNumberFormat="0" applyAlignment="0" applyProtection="0"/>
    <xf numFmtId="0" fontId="73" fillId="41" borderId="0" applyNumberFormat="0" applyBorder="0" applyAlignment="0" applyProtection="0"/>
    <xf numFmtId="0" fontId="73" fillId="36" borderId="0" applyNumberFormat="0" applyBorder="0" applyAlignment="0" applyProtection="0"/>
    <xf numFmtId="0" fontId="81" fillId="0" borderId="26" applyNumberFormat="0" applyFill="0" applyAlignment="0" applyProtection="0"/>
    <xf numFmtId="0" fontId="74" fillId="40" borderId="0" applyNumberFormat="0" applyBorder="0" applyAlignment="0" applyProtection="0"/>
    <xf numFmtId="0" fontId="73" fillId="35" borderId="0" applyNumberFormat="0" applyBorder="0" applyAlignment="0" applyProtection="0"/>
    <xf numFmtId="0" fontId="73" fillId="39" borderId="0" applyNumberFormat="0" applyBorder="0" applyAlignment="0" applyProtection="0"/>
    <xf numFmtId="0" fontId="82" fillId="0" borderId="0" applyNumberFormat="0" applyFill="0" applyBorder="0" applyAlignment="0" applyProtection="0"/>
    <xf numFmtId="0" fontId="20" fillId="0" borderId="0"/>
    <xf numFmtId="0" fontId="73" fillId="42" borderId="0" applyNumberFormat="0" applyBorder="0" applyAlignment="0" applyProtection="0"/>
    <xf numFmtId="0" fontId="74" fillId="50" borderId="0" applyNumberFormat="0" applyBorder="0" applyAlignment="0" applyProtection="0"/>
    <xf numFmtId="0" fontId="74" fillId="44" borderId="0" applyNumberFormat="0" applyBorder="0" applyAlignment="0" applyProtection="0"/>
    <xf numFmtId="0" fontId="73" fillId="39" borderId="0" applyNumberFormat="0" applyBorder="0" applyAlignment="0" applyProtection="0"/>
    <xf numFmtId="0" fontId="73" fillId="35" borderId="0" applyNumberFormat="0" applyBorder="0" applyAlignment="0" applyProtection="0"/>
    <xf numFmtId="0" fontId="82" fillId="0" borderId="27" applyNumberFormat="0" applyFill="0" applyAlignment="0" applyProtection="0"/>
    <xf numFmtId="0" fontId="73" fillId="36" borderId="0" applyNumberFormat="0" applyBorder="0" applyAlignment="0" applyProtection="0"/>
    <xf numFmtId="0" fontId="79" fillId="35" borderId="0" applyNumberFormat="0" applyBorder="0" applyAlignment="0" applyProtection="0"/>
    <xf numFmtId="0" fontId="74" fillId="43" borderId="0" applyNumberFormat="0" applyBorder="0" applyAlignment="0" applyProtection="0"/>
    <xf numFmtId="0" fontId="74" fillId="49" borderId="0" applyNumberFormat="0" applyBorder="0" applyAlignment="0" applyProtection="0"/>
    <xf numFmtId="0" fontId="74" fillId="45" borderId="0" applyNumberFormat="0" applyBorder="0" applyAlignment="0" applyProtection="0"/>
    <xf numFmtId="0" fontId="74" fillId="48" borderId="0" applyNumberFormat="0" applyBorder="0" applyAlignment="0" applyProtection="0"/>
    <xf numFmtId="0" fontId="73" fillId="41" borderId="0" applyNumberFormat="0" applyBorder="0" applyAlignment="0" applyProtection="0"/>
    <xf numFmtId="0" fontId="74" fillId="47" borderId="0" applyNumberFormat="0" applyBorder="0" applyAlignment="0" applyProtection="0"/>
    <xf numFmtId="0" fontId="73" fillId="33" borderId="0" applyNumberFormat="0" applyBorder="0" applyAlignment="0" applyProtection="0"/>
    <xf numFmtId="0" fontId="74" fillId="41" borderId="0" applyNumberFormat="0" applyBorder="0" applyAlignment="0" applyProtection="0"/>
    <xf numFmtId="0" fontId="73" fillId="37" borderId="0" applyNumberFormat="0" applyBorder="0" applyAlignment="0" applyProtection="0"/>
    <xf numFmtId="0" fontId="80" fillId="0" borderId="25" applyNumberFormat="0" applyFill="0" applyAlignment="0" applyProtection="0"/>
    <xf numFmtId="0" fontId="73" fillId="36" borderId="0" applyNumberFormat="0" applyBorder="0" applyAlignment="0" applyProtection="0"/>
    <xf numFmtId="0" fontId="73" fillId="42" borderId="0" applyNumberFormat="0" applyBorder="0" applyAlignment="0" applyProtection="0"/>
    <xf numFmtId="0" fontId="73" fillId="34" borderId="0" applyNumberFormat="0" applyBorder="0" applyAlignment="0" applyProtection="0"/>
    <xf numFmtId="0" fontId="74" fillId="44" borderId="0" applyNumberFormat="0" applyBorder="0" applyAlignment="0" applyProtection="0"/>
    <xf numFmtId="0" fontId="74" fillId="47" borderId="0" applyNumberFormat="0" applyBorder="0" applyAlignment="0" applyProtection="0"/>
    <xf numFmtId="0" fontId="73" fillId="40" borderId="0" applyNumberFormat="0" applyBorder="0" applyAlignment="0" applyProtection="0"/>
    <xf numFmtId="0" fontId="74" fillId="44" borderId="0" applyNumberFormat="0" applyBorder="0" applyAlignment="0" applyProtection="0"/>
    <xf numFmtId="0" fontId="76" fillId="51" borderId="23" applyNumberFormat="0" applyAlignment="0" applyProtection="0"/>
    <xf numFmtId="0" fontId="74" fillId="41" borderId="0" applyNumberFormat="0" applyBorder="0" applyAlignment="0" applyProtection="0"/>
    <xf numFmtId="0" fontId="78" fillId="0" borderId="0" applyNumberFormat="0" applyFill="0" applyBorder="0" applyAlignment="0" applyProtection="0"/>
    <xf numFmtId="0" fontId="80" fillId="0" borderId="25" applyNumberFormat="0" applyFill="0" applyAlignment="0" applyProtection="0"/>
    <xf numFmtId="0" fontId="77" fillId="52" borderId="24" applyNumberFormat="0" applyAlignment="0" applyProtection="0"/>
    <xf numFmtId="0" fontId="74" fillId="45" borderId="0" applyNumberFormat="0" applyBorder="0" applyAlignment="0" applyProtection="0"/>
    <xf numFmtId="0" fontId="73" fillId="39" borderId="0" applyNumberFormat="0" applyBorder="0" applyAlignment="0" applyProtection="0"/>
    <xf numFmtId="0" fontId="73" fillId="38" borderId="0" applyNumberFormat="0" applyBorder="0" applyAlignment="0" applyProtection="0"/>
    <xf numFmtId="0" fontId="89" fillId="0" borderId="0" applyNumberFormat="0" applyFill="0" applyBorder="0" applyAlignment="0" applyProtection="0"/>
    <xf numFmtId="0" fontId="20" fillId="0" borderId="0"/>
    <xf numFmtId="0" fontId="87" fillId="0" borderId="0" applyNumberFormat="0" applyFill="0" applyBorder="0" applyAlignment="0" applyProtection="0"/>
    <xf numFmtId="0" fontId="20" fillId="54" borderId="29" applyNumberFormat="0" applyFont="0" applyAlignment="0" applyProtection="0"/>
    <xf numFmtId="0" fontId="70" fillId="0" borderId="0"/>
    <xf numFmtId="0" fontId="82" fillId="0" borderId="0" applyNumberFormat="0" applyFill="0" applyBorder="0" applyAlignment="0" applyProtection="0"/>
    <xf numFmtId="0" fontId="84" fillId="0" borderId="28" applyNumberFormat="0" applyFill="0" applyAlignment="0" applyProtection="0"/>
    <xf numFmtId="0" fontId="81" fillId="0" borderId="26" applyNumberFormat="0" applyFill="0" applyAlignment="0" applyProtection="0"/>
    <xf numFmtId="0" fontId="82" fillId="0" borderId="0" applyNumberFormat="0" applyFill="0" applyBorder="0" applyAlignment="0" applyProtection="0"/>
    <xf numFmtId="0" fontId="79" fillId="35" borderId="0" applyNumberFormat="0" applyBorder="0" applyAlignment="0" applyProtection="0"/>
    <xf numFmtId="0" fontId="81" fillId="0" borderId="26" applyNumberFormat="0" applyFill="0" applyAlignment="0" applyProtection="0"/>
    <xf numFmtId="0" fontId="73" fillId="35"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36" borderId="0" applyNumberFormat="0" applyBorder="0" applyAlignment="0" applyProtection="0"/>
    <xf numFmtId="0" fontId="73" fillId="39" borderId="0" applyNumberFormat="0" applyBorder="0" applyAlignment="0" applyProtection="0"/>
    <xf numFmtId="0" fontId="73" fillId="42" borderId="0" applyNumberFormat="0" applyBorder="0" applyAlignment="0" applyProtection="0"/>
    <xf numFmtId="0" fontId="74" fillId="43"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75" fillId="34" borderId="0" applyNumberFormat="0" applyBorder="0" applyAlignment="0" applyProtection="0"/>
    <xf numFmtId="0" fontId="76" fillId="51" borderId="23" applyNumberFormat="0" applyAlignment="0" applyProtection="0"/>
    <xf numFmtId="0" fontId="77" fillId="52" borderId="24" applyNumberFormat="0" applyAlignment="0" applyProtection="0"/>
    <xf numFmtId="0" fontId="73" fillId="34" borderId="0" applyNumberFormat="0" applyBorder="0" applyAlignment="0" applyProtection="0"/>
    <xf numFmtId="0" fontId="73" fillId="33" borderId="0" applyNumberFormat="0" applyBorder="0" applyAlignment="0" applyProtection="0"/>
    <xf numFmtId="0" fontId="78" fillId="0" borderId="0" applyNumberFormat="0" applyFill="0" applyBorder="0" applyAlignment="0" applyProtection="0"/>
    <xf numFmtId="0" fontId="79" fillId="35" borderId="0" applyNumberFormat="0" applyBorder="0" applyAlignment="0" applyProtection="0"/>
    <xf numFmtId="0" fontId="80" fillId="0" borderId="25" applyNumberFormat="0" applyFill="0" applyAlignment="0" applyProtection="0"/>
    <xf numFmtId="0" fontId="81" fillId="0" borderId="26" applyNumberFormat="0" applyFill="0" applyAlignment="0" applyProtection="0"/>
    <xf numFmtId="0" fontId="82" fillId="0" borderId="27" applyNumberFormat="0" applyFill="0" applyAlignment="0" applyProtection="0"/>
    <xf numFmtId="0" fontId="82" fillId="0" borderId="0" applyNumberFormat="0" applyFill="0" applyBorder="0" applyAlignment="0" applyProtection="0"/>
    <xf numFmtId="0" fontId="83" fillId="38" borderId="23" applyNumberFormat="0" applyAlignment="0" applyProtection="0"/>
    <xf numFmtId="0" fontId="84" fillId="0" borderId="28" applyNumberFormat="0" applyFill="0" applyAlignment="0" applyProtection="0"/>
    <xf numFmtId="0" fontId="85" fillId="53" borderId="0" applyNumberFormat="0" applyBorder="0" applyAlignment="0" applyProtection="0"/>
    <xf numFmtId="0" fontId="20" fillId="54" borderId="29" applyNumberFormat="0" applyFont="0" applyAlignment="0" applyProtection="0"/>
    <xf numFmtId="0" fontId="86" fillId="51" borderId="30" applyNumberFormat="0" applyAlignment="0" applyProtection="0"/>
    <xf numFmtId="0" fontId="87" fillId="0" borderId="0" applyNumberFormat="0" applyFill="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73" fillId="35"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36" borderId="0" applyNumberFormat="0" applyBorder="0" applyAlignment="0" applyProtection="0"/>
    <xf numFmtId="0" fontId="73" fillId="39" borderId="0" applyNumberFormat="0" applyBorder="0" applyAlignment="0" applyProtection="0"/>
    <xf numFmtId="0" fontId="73" fillId="42" borderId="0" applyNumberFormat="0" applyBorder="0" applyAlignment="0" applyProtection="0"/>
    <xf numFmtId="0" fontId="74" fillId="43"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75" fillId="34" borderId="0" applyNumberFormat="0" applyBorder="0" applyAlignment="0" applyProtection="0"/>
    <xf numFmtId="0" fontId="76" fillId="51" borderId="23" applyNumberFormat="0" applyAlignment="0" applyProtection="0"/>
    <xf numFmtId="0" fontId="77" fillId="52" borderId="24" applyNumberFormat="0" applyAlignment="0" applyProtection="0"/>
    <xf numFmtId="0" fontId="2" fillId="10" borderId="0" applyNumberFormat="0" applyBorder="0" applyAlignment="0" applyProtection="0"/>
    <xf numFmtId="0" fontId="78" fillId="0" borderId="0" applyNumberFormat="0" applyFill="0" applyBorder="0" applyAlignment="0" applyProtection="0"/>
    <xf numFmtId="0" fontId="79" fillId="35" borderId="0" applyNumberFormat="0" applyBorder="0" applyAlignment="0" applyProtection="0"/>
    <xf numFmtId="0" fontId="80" fillId="0" borderId="25" applyNumberFormat="0" applyFill="0" applyAlignment="0" applyProtection="0"/>
    <xf numFmtId="0" fontId="81" fillId="0" borderId="26" applyNumberFormat="0" applyFill="0" applyAlignment="0" applyProtection="0"/>
    <xf numFmtId="0" fontId="82" fillId="0" borderId="27" applyNumberFormat="0" applyFill="0" applyAlignment="0" applyProtection="0"/>
    <xf numFmtId="0" fontId="82" fillId="0" borderId="0" applyNumberFormat="0" applyFill="0" applyBorder="0" applyAlignment="0" applyProtection="0"/>
    <xf numFmtId="0" fontId="83" fillId="38" borderId="23" applyNumberFormat="0" applyAlignment="0" applyProtection="0"/>
    <xf numFmtId="0" fontId="84" fillId="0" borderId="28" applyNumberFormat="0" applyFill="0" applyAlignment="0" applyProtection="0"/>
    <xf numFmtId="0" fontId="85" fillId="53" borderId="0" applyNumberFormat="0" applyBorder="0" applyAlignment="0" applyProtection="0"/>
    <xf numFmtId="0" fontId="20" fillId="54" borderId="29" applyNumberFormat="0" applyFont="0" applyAlignment="0" applyProtection="0"/>
    <xf numFmtId="0" fontId="86" fillId="51" borderId="30" applyNumberFormat="0" applyAlignment="0" applyProtection="0"/>
    <xf numFmtId="0" fontId="87" fillId="0" borderId="0" applyNumberFormat="0" applyFill="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2" fillId="1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2" fillId="1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2" fillId="1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2" fillId="18" borderId="0" applyNumberFormat="0" applyBorder="0" applyAlignment="0" applyProtection="0"/>
    <xf numFmtId="0" fontId="75"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2" fillId="18"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2" fillId="22"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42"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2"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6" borderId="0" applyNumberFormat="0" applyBorder="0" applyAlignment="0" applyProtection="0"/>
    <xf numFmtId="0" fontId="73" fillId="42"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2" fillId="3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2" fillId="2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2" fillId="30" borderId="0" applyNumberFormat="0" applyBorder="0" applyAlignment="0" applyProtection="0"/>
    <xf numFmtId="0" fontId="73" fillId="42"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2" fillId="30"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2"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2"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2" fillId="15" borderId="0" applyNumberFormat="0" applyBorder="0" applyAlignment="0" applyProtection="0"/>
    <xf numFmtId="0" fontId="74" fillId="4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2" fillId="15"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2" fillId="19"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2" fillId="3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2" fillId="19"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2" fillId="23" borderId="0" applyNumberFormat="0" applyBorder="0" applyAlignment="0" applyProtection="0"/>
    <xf numFmtId="0" fontId="73" fillId="39"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9"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3"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2" fillId="27"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2" fillId="3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6" fillId="51" borderId="23" applyNumberFormat="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2" fillId="3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2" fillId="27" borderId="0" applyNumberFormat="0" applyBorder="0" applyAlignment="0" applyProtection="0"/>
    <xf numFmtId="0" fontId="73" fillId="3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3" fillId="3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 fillId="23"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3" fillId="3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3" fillId="42"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3" fillId="42" borderId="0" applyNumberFormat="0" applyBorder="0" applyAlignment="0" applyProtection="0"/>
    <xf numFmtId="0" fontId="2" fillId="31"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7" fillId="52" borderId="24" applyNumberFormat="0" applyAlignment="0" applyProtection="0"/>
    <xf numFmtId="0" fontId="74" fillId="44" borderId="0" applyNumberFormat="0" applyBorder="0" applyAlignment="0" applyProtection="0"/>
    <xf numFmtId="0" fontId="74" fillId="44" borderId="0" applyNumberFormat="0" applyBorder="0" applyAlignment="0" applyProtection="0"/>
    <xf numFmtId="0" fontId="2" fillId="23"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2" fillId="19"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3" fillId="41"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3" fillId="42"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2" fillId="19"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3" fillId="40"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3" fillId="40" borderId="0" applyNumberFormat="0" applyBorder="0" applyAlignment="0" applyProtection="0"/>
    <xf numFmtId="0" fontId="2" fillId="15"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3" fillId="40"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2" fillId="31" borderId="0" applyNumberFormat="0" applyBorder="0" applyAlignment="0" applyProtection="0"/>
    <xf numFmtId="0" fontId="73" fillId="3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3" fillId="3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2" fillId="27"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3" fillId="39" borderId="0" applyNumberFormat="0" applyBorder="0" applyAlignment="0" applyProtection="0"/>
    <xf numFmtId="0" fontId="2" fillId="15"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3" fillId="39"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3" fillId="39"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2" fillId="11" borderId="0" applyNumberFormat="0" applyBorder="0" applyAlignment="0" applyProtection="0"/>
    <xf numFmtId="0" fontId="73" fillId="39"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2" fillId="11" borderId="0" applyNumberFormat="0" applyBorder="0" applyAlignment="0" applyProtection="0"/>
    <xf numFmtId="0" fontId="73" fillId="38"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3" fillId="38"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2" fillId="30"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3" fillId="38" borderId="0" applyNumberFormat="0" applyBorder="0" applyAlignment="0" applyProtection="0"/>
    <xf numFmtId="0" fontId="78" fillId="0" borderId="0" applyNumberFormat="0" applyFill="0" applyBorder="0" applyAlignment="0" applyProtection="0"/>
    <xf numFmtId="0" fontId="76" fillId="51" borderId="23" applyNumberFormat="0" applyAlignment="0" applyProtection="0"/>
    <xf numFmtId="0" fontId="76" fillId="51" borderId="23" applyNumberFormat="0" applyAlignment="0" applyProtection="0"/>
    <xf numFmtId="0" fontId="2" fillId="27" borderId="0" applyNumberFormat="0" applyBorder="0" applyAlignment="0" applyProtection="0"/>
    <xf numFmtId="0" fontId="76" fillId="51" borderId="23" applyNumberFormat="0" applyAlignment="0" applyProtection="0"/>
    <xf numFmtId="0" fontId="76" fillId="51" borderId="23" applyNumberFormat="0" applyAlignment="0" applyProtection="0"/>
    <xf numFmtId="0" fontId="73" fillId="36" borderId="0" applyNumberFormat="0" applyBorder="0" applyAlignment="0" applyProtection="0"/>
    <xf numFmtId="0" fontId="76" fillId="51" borderId="23" applyNumberFormat="0" applyAlignment="0" applyProtection="0"/>
    <xf numFmtId="0" fontId="76" fillId="51" borderId="23" applyNumberFormat="0" applyAlignment="0" applyProtection="0"/>
    <xf numFmtId="0" fontId="73" fillId="36" borderId="0" applyNumberFormat="0" applyBorder="0" applyAlignment="0" applyProtection="0"/>
    <xf numFmtId="0" fontId="2" fillId="23" borderId="0" applyNumberFormat="0" applyBorder="0" applyAlignment="0" applyProtection="0"/>
    <xf numFmtId="0" fontId="77" fillId="52" borderId="24" applyNumberFormat="0" applyAlignment="0" applyProtection="0"/>
    <xf numFmtId="0" fontId="77" fillId="52" borderId="24" applyNumberFormat="0" applyAlignment="0" applyProtection="0"/>
    <xf numFmtId="0" fontId="73" fillId="36" borderId="0" applyNumberFormat="0" applyBorder="0" applyAlignment="0" applyProtection="0"/>
    <xf numFmtId="0" fontId="77" fillId="52" borderId="24" applyNumberFormat="0" applyAlignment="0" applyProtection="0"/>
    <xf numFmtId="0" fontId="77" fillId="52" borderId="24" applyNumberFormat="0" applyAlignment="0" applyProtection="0"/>
    <xf numFmtId="0" fontId="2" fillId="30" borderId="0" applyNumberFormat="0" applyBorder="0" applyAlignment="0" applyProtection="0"/>
    <xf numFmtId="0" fontId="77" fillId="52" borderId="24" applyNumberFormat="0" applyAlignment="0" applyProtection="0"/>
    <xf numFmtId="0" fontId="77"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8" fillId="0" borderId="0" applyNumberFormat="0" applyFill="0" applyBorder="0" applyAlignment="0" applyProtection="0"/>
    <xf numFmtId="0" fontId="2" fillId="26"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3" fillId="37"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0" fillId="0" borderId="25" applyNumberFormat="0" applyFill="0" applyAlignment="0" applyProtection="0"/>
    <xf numFmtId="0" fontId="2" fillId="26" borderId="0" applyNumberFormat="0" applyBorder="0" applyAlignment="0" applyProtection="0"/>
    <xf numFmtId="0" fontId="80" fillId="0" borderId="25" applyNumberFormat="0" applyFill="0" applyAlignment="0" applyProtection="0"/>
    <xf numFmtId="0" fontId="80" fillId="0" borderId="25" applyNumberFormat="0" applyFill="0" applyAlignment="0" applyProtection="0"/>
    <xf numFmtId="0" fontId="73" fillId="36" borderId="0" applyNumberFormat="0" applyBorder="0" applyAlignment="0" applyProtection="0"/>
    <xf numFmtId="0" fontId="80" fillId="0" borderId="25" applyNumberFormat="0" applyFill="0" applyAlignment="0" applyProtection="0"/>
    <xf numFmtId="0" fontId="80" fillId="0" borderId="25" applyNumberFormat="0" applyFill="0" applyAlignment="0" applyProtection="0"/>
    <xf numFmtId="0" fontId="73" fillId="36" borderId="0" applyNumberFormat="0" applyBorder="0" applyAlignment="0" applyProtection="0"/>
    <xf numFmtId="0" fontId="2" fillId="22" borderId="0" applyNumberFormat="0" applyBorder="0" applyAlignment="0" applyProtection="0"/>
    <xf numFmtId="0" fontId="81" fillId="0" borderId="26" applyNumberFormat="0" applyFill="0" applyAlignment="0" applyProtection="0"/>
    <xf numFmtId="0" fontId="73" fillId="36" borderId="0" applyNumberFormat="0" applyBorder="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2" fillId="23" borderId="0" applyNumberFormat="0" applyBorder="0" applyAlignment="0" applyProtection="0"/>
    <xf numFmtId="0" fontId="73" fillId="41" borderId="0" applyNumberFormat="0" applyBorder="0" applyAlignment="0" applyProtection="0"/>
    <xf numFmtId="0" fontId="82" fillId="0" borderId="27" applyNumberFormat="0" applyFill="0" applyAlignment="0" applyProtection="0"/>
    <xf numFmtId="0" fontId="73" fillId="41" borderId="0" applyNumberFormat="0" applyBorder="0" applyAlignment="0" applyProtection="0"/>
    <xf numFmtId="0" fontId="82" fillId="0" borderId="27" applyNumberFormat="0" applyFill="0" applyAlignment="0" applyProtection="0"/>
    <xf numFmtId="0" fontId="82" fillId="0" borderId="27" applyNumberFormat="0" applyFill="0" applyAlignment="0" applyProtection="0"/>
    <xf numFmtId="0" fontId="2" fillId="19" borderId="0" applyNumberFormat="0" applyBorder="0" applyAlignment="0" applyProtection="0"/>
    <xf numFmtId="0" fontId="82" fillId="0" borderId="27" applyNumberFormat="0" applyFill="0" applyAlignment="0" applyProtection="0"/>
    <xf numFmtId="0" fontId="82" fillId="0" borderId="27" applyNumberFormat="0" applyFill="0" applyAlignment="0" applyProtection="0"/>
    <xf numFmtId="0" fontId="73" fillId="41" borderId="0" applyNumberFormat="0" applyBorder="0" applyAlignment="0" applyProtection="0"/>
    <xf numFmtId="0" fontId="2" fillId="22" borderId="0" applyNumberFormat="0" applyBorder="0" applyAlignment="0" applyProtection="0"/>
    <xf numFmtId="0" fontId="82" fillId="0" borderId="0" applyNumberFormat="0" applyFill="0" applyBorder="0" applyAlignment="0" applyProtection="0"/>
    <xf numFmtId="0" fontId="73" fillId="35"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3" fillId="35"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18" borderId="0" applyNumberFormat="0" applyBorder="0" applyAlignment="0" applyProtection="0"/>
    <xf numFmtId="0" fontId="73" fillId="35" borderId="0" applyNumberFormat="0" applyBorder="0" applyAlignment="0" applyProtection="0"/>
    <xf numFmtId="0" fontId="83" fillId="38" borderId="23" applyNumberFormat="0" applyAlignment="0" applyProtection="0"/>
    <xf numFmtId="0" fontId="83" fillId="38" borderId="23" applyNumberFormat="0" applyAlignment="0" applyProtection="0"/>
    <xf numFmtId="0" fontId="83" fillId="38" borderId="23" applyNumberFormat="0" applyAlignment="0" applyProtection="0"/>
    <xf numFmtId="0" fontId="83" fillId="38" borderId="23" applyNumberFormat="0" applyAlignment="0" applyProtection="0"/>
    <xf numFmtId="0" fontId="83" fillId="38" borderId="23" applyNumberFormat="0" applyAlignment="0" applyProtection="0"/>
    <xf numFmtId="0" fontId="83" fillId="38" borderId="23" applyNumberFormat="0" applyAlignment="0" applyProtection="0"/>
    <xf numFmtId="0" fontId="80" fillId="0" borderId="25"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2" fillId="18" borderId="0" applyNumberFormat="0" applyBorder="0" applyAlignment="0" applyProtection="0"/>
    <xf numFmtId="0" fontId="73" fillId="34"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73" fillId="34"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2" fillId="14"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2" fillId="0" borderId="0"/>
    <xf numFmtId="0" fontId="90" fillId="0" borderId="0"/>
    <xf numFmtId="0" fontId="20" fillId="0" borderId="0"/>
    <xf numFmtId="0" fontId="72"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73"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73" fillId="40" borderId="0" applyNumberFormat="0" applyBorder="0" applyAlignment="0" applyProtection="0"/>
    <xf numFmtId="0" fontId="2" fillId="15" borderId="0" applyNumberFormat="0" applyBorder="0" applyAlignment="0" applyProtection="0"/>
    <xf numFmtId="0" fontId="86" fillId="51" borderId="30" applyNumberFormat="0" applyAlignment="0" applyProtection="0"/>
    <xf numFmtId="0" fontId="86" fillId="51" borderId="30" applyNumberFormat="0" applyAlignment="0" applyProtection="0"/>
    <xf numFmtId="0" fontId="73" fillId="40" borderId="0" applyNumberFormat="0" applyBorder="0" applyAlignment="0" applyProtection="0"/>
    <xf numFmtId="0" fontId="86" fillId="51" borderId="30" applyNumberFormat="0" applyAlignment="0" applyProtection="0"/>
    <xf numFmtId="0" fontId="86" fillId="51" borderId="30" applyNumberFormat="0" applyAlignment="0" applyProtection="0"/>
    <xf numFmtId="0" fontId="2" fillId="14" borderId="0" applyNumberFormat="0" applyBorder="0" applyAlignment="0" applyProtection="0"/>
    <xf numFmtId="0" fontId="86" fillId="51" borderId="30" applyNumberFormat="0" applyAlignment="0" applyProtection="0"/>
    <xf numFmtId="0" fontId="86" fillId="51" borderId="30" applyNumberFormat="0" applyAlignment="0" applyProtection="0"/>
    <xf numFmtId="0" fontId="73" fillId="33" borderId="0" applyNumberFormat="0" applyBorder="0" applyAlignment="0" applyProtection="0"/>
    <xf numFmtId="0" fontId="73" fillId="33" borderId="0" applyNumberFormat="0" applyBorder="0" applyAlignment="0" applyProtection="0"/>
    <xf numFmtId="0" fontId="87" fillId="0" borderId="0" applyNumberFormat="0" applyFill="0" applyBorder="0" applyAlignment="0" applyProtection="0"/>
    <xf numFmtId="0" fontId="2" fillId="1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3" fillId="33"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1" fillId="0" borderId="26" applyNumberFormat="0" applyFill="0" applyAlignment="0" applyProtection="0"/>
    <xf numFmtId="0" fontId="20" fillId="0" borderId="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9" fillId="0" borderId="0" applyNumberFormat="0" applyFill="0" applyBorder="0" applyAlignment="0" applyProtection="0"/>
    <xf numFmtId="0" fontId="2" fillId="10"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4" fillId="50"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5"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9"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8"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8" borderId="0" applyNumberFormat="0" applyBorder="0" applyAlignment="0" applyProtection="0"/>
    <xf numFmtId="0" fontId="74" fillId="46"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45" borderId="0" applyNumberFormat="0" applyBorder="0" applyAlignment="0" applyProtection="0"/>
    <xf numFmtId="0" fontId="74" fillId="49"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1" borderId="0" applyNumberFormat="0" applyBorder="0" applyAlignment="0" applyProtection="0"/>
    <xf numFmtId="0" fontId="74" fillId="45" borderId="0" applyNumberFormat="0" applyBorder="0" applyAlignment="0" applyProtection="0"/>
    <xf numFmtId="0" fontId="74" fillId="50" borderId="0" applyNumberFormat="0" applyBorder="0" applyAlignment="0" applyProtection="0"/>
    <xf numFmtId="0" fontId="74" fillId="40" borderId="0" applyNumberFormat="0" applyBorder="0" applyAlignment="0" applyProtection="0"/>
    <xf numFmtId="0" fontId="75" fillId="34" borderId="0" applyNumberFormat="0" applyBorder="0" applyAlignment="0" applyProtection="0"/>
    <xf numFmtId="0" fontId="74" fillId="50" borderId="0" applyNumberFormat="0" applyBorder="0" applyAlignment="0" applyProtection="0"/>
    <xf numFmtId="0" fontId="74" fillId="43" borderId="0" applyNumberFormat="0" applyBorder="0" applyAlignment="0" applyProtection="0"/>
    <xf numFmtId="0" fontId="76" fillId="51" borderId="23" applyNumberFormat="0" applyAlignment="0" applyProtection="0"/>
    <xf numFmtId="0" fontId="75" fillId="34"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2" fillId="31" borderId="0" applyNumberFormat="0" applyBorder="0" applyAlignment="0" applyProtection="0"/>
    <xf numFmtId="0" fontId="77" fillId="52" borderId="24" applyNumberFormat="0" applyAlignment="0" applyProtection="0"/>
    <xf numFmtId="0" fontId="73" fillId="42" borderId="0" applyNumberFormat="0" applyBorder="0" applyAlignment="0" applyProtection="0"/>
    <xf numFmtId="0" fontId="2" fillId="3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2" fillId="27" borderId="0" applyNumberFormat="0" applyBorder="0" applyAlignment="0" applyProtection="0"/>
    <xf numFmtId="0" fontId="73" fillId="39" borderId="0" applyNumberFormat="0" applyBorder="0" applyAlignment="0" applyProtection="0"/>
    <xf numFmtId="0" fontId="76" fillId="51" borderId="23" applyNumberFormat="0" applyAlignment="0" applyProtection="0"/>
    <xf numFmtId="0" fontId="78" fillId="0" borderId="0" applyNumberFormat="0" applyFill="0" applyBorder="0" applyAlignment="0" applyProtection="0"/>
    <xf numFmtId="0" fontId="2" fillId="27"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3" borderId="0" applyNumberFormat="0" applyBorder="0" applyAlignment="0" applyProtection="0"/>
    <xf numFmtId="0" fontId="73" fillId="36" borderId="0" applyNumberFormat="0" applyBorder="0" applyAlignment="0" applyProtection="0"/>
    <xf numFmtId="0" fontId="79" fillId="35" borderId="0" applyNumberFormat="0" applyBorder="0" applyAlignment="0" applyProtection="0"/>
    <xf numFmtId="0" fontId="77" fillId="52" borderId="24" applyNumberFormat="0" applyAlignment="0" applyProtection="0"/>
    <xf numFmtId="0" fontId="2" fillId="23"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2" fillId="19" borderId="0" applyNumberFormat="0" applyBorder="0" applyAlignment="0" applyProtection="0"/>
    <xf numFmtId="0" fontId="73" fillId="41" borderId="0" applyNumberFormat="0" applyBorder="0" applyAlignment="0" applyProtection="0"/>
    <xf numFmtId="0" fontId="80" fillId="0" borderId="25" applyNumberFormat="0" applyFill="0" applyAlignment="0" applyProtection="0"/>
    <xf numFmtId="0" fontId="2" fillId="1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2" fillId="15" borderId="0" applyNumberFormat="0" applyBorder="0" applyAlignment="0" applyProtection="0"/>
    <xf numFmtId="0" fontId="73" fillId="40" borderId="0" applyNumberFormat="0" applyBorder="0" applyAlignment="0" applyProtection="0"/>
    <xf numFmtId="0" fontId="81" fillId="0" borderId="26" applyNumberFormat="0" applyFill="0" applyAlignment="0" applyProtection="0"/>
    <xf numFmtId="0" fontId="2" fillId="15"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82" fillId="0" borderId="27" applyNumberFormat="0" applyFill="0" applyAlignment="0" applyProtection="0"/>
    <xf numFmtId="0" fontId="2" fillId="11" borderId="0" applyNumberFormat="0" applyBorder="0" applyAlignment="0" applyProtection="0"/>
    <xf numFmtId="0" fontId="73" fillId="39" borderId="0" applyNumberFormat="0" applyBorder="0" applyAlignment="0" applyProtection="0"/>
    <xf numFmtId="0" fontId="2" fillId="11" borderId="0" applyNumberFormat="0" applyBorder="0" applyAlignment="0" applyProtection="0"/>
    <xf numFmtId="0" fontId="82" fillId="0" borderId="0" applyNumberFormat="0" applyFill="0" applyBorder="0" applyAlignment="0" applyProtection="0"/>
    <xf numFmtId="0" fontId="73" fillId="38" borderId="0" applyNumberFormat="0" applyBorder="0" applyAlignment="0" applyProtection="0"/>
    <xf numFmtId="0" fontId="73" fillId="38" borderId="0" applyNumberFormat="0" applyBorder="0" applyAlignment="0" applyProtection="0"/>
    <xf numFmtId="0" fontId="2" fillId="30" borderId="0" applyNumberFormat="0" applyBorder="0" applyAlignment="0" applyProtection="0"/>
    <xf numFmtId="0" fontId="73" fillId="38" borderId="0" applyNumberFormat="0" applyBorder="0" applyAlignment="0" applyProtection="0"/>
    <xf numFmtId="0" fontId="78" fillId="0" borderId="0" applyNumberFormat="0" applyFill="0" applyBorder="0" applyAlignment="0" applyProtection="0"/>
    <xf numFmtId="0" fontId="83" fillId="38" borderId="23" applyNumberFormat="0" applyAlignment="0" applyProtection="0"/>
    <xf numFmtId="0" fontId="2" fillId="30"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2" fillId="26" borderId="0" applyNumberFormat="0" applyBorder="0" applyAlignment="0" applyProtection="0"/>
    <xf numFmtId="0" fontId="73" fillId="37" borderId="0" applyNumberFormat="0" applyBorder="0" applyAlignment="0" applyProtection="0"/>
    <xf numFmtId="0" fontId="84" fillId="0" borderId="28" applyNumberFormat="0" applyFill="0" applyAlignment="0" applyProtection="0"/>
    <xf numFmtId="0" fontId="79" fillId="35" borderId="0" applyNumberFormat="0" applyBorder="0" applyAlignment="0" applyProtection="0"/>
    <xf numFmtId="0" fontId="2" fillId="2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2" borderId="0" applyNumberFormat="0" applyBorder="0" applyAlignment="0" applyProtection="0"/>
    <xf numFmtId="0" fontId="73" fillId="36" borderId="0" applyNumberFormat="0" applyBorder="0" applyAlignment="0" applyProtection="0"/>
    <xf numFmtId="0" fontId="85" fillId="53" borderId="0" applyNumberFormat="0" applyBorder="0" applyAlignment="0" applyProtection="0"/>
    <xf numFmtId="0" fontId="2" fillId="0" borderId="0"/>
    <xf numFmtId="0" fontId="90" fillId="0" borderId="0"/>
    <xf numFmtId="0" fontId="20" fillId="0" borderId="0"/>
    <xf numFmtId="0" fontId="72"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2" fillId="18" borderId="0" applyNumberFormat="0" applyBorder="0" applyAlignment="0" applyProtection="0"/>
    <xf numFmtId="0" fontId="73" fillId="35" borderId="0" applyNumberFormat="0" applyBorder="0" applyAlignment="0" applyProtection="0"/>
    <xf numFmtId="0" fontId="80" fillId="0" borderId="25" applyNumberFormat="0" applyFill="0" applyAlignment="0" applyProtection="0"/>
    <xf numFmtId="0" fontId="86" fillId="51" borderId="30" applyNumberFormat="0" applyAlignment="0" applyProtection="0"/>
    <xf numFmtId="0" fontId="2" fillId="18"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2" fillId="14" borderId="0" applyNumberFormat="0" applyBorder="0" applyAlignment="0" applyProtection="0"/>
    <xf numFmtId="0" fontId="73" fillId="34" borderId="0" applyNumberFormat="0" applyBorder="0" applyAlignment="0" applyProtection="0"/>
    <xf numFmtId="0" fontId="87" fillId="0" borderId="0" applyNumberFormat="0" applyFill="0" applyBorder="0" applyAlignment="0" applyProtection="0"/>
    <xf numFmtId="0" fontId="2" fillId="14"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2" fillId="10" borderId="0" applyNumberFormat="0" applyBorder="0" applyAlignment="0" applyProtection="0"/>
    <xf numFmtId="0" fontId="88" fillId="0" borderId="31" applyNumberFormat="0" applyFill="0" applyAlignment="0" applyProtection="0"/>
    <xf numFmtId="0" fontId="73" fillId="33" borderId="0" applyNumberFormat="0" applyBorder="0" applyAlignment="0" applyProtection="0"/>
    <xf numFmtId="0" fontId="81" fillId="0" borderId="26" applyNumberFormat="0" applyFill="0" applyAlignment="0" applyProtection="0"/>
    <xf numFmtId="0" fontId="2" fillId="10" borderId="0" applyNumberFormat="0" applyBorder="0" applyAlignment="0" applyProtection="0"/>
    <xf numFmtId="0" fontId="89" fillId="0" borderId="0" applyNumberFormat="0" applyFill="0" applyBorder="0" applyAlignment="0" applyProtection="0"/>
    <xf numFmtId="0" fontId="2" fillId="15"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82" fillId="0" borderId="27" applyNumberFormat="0" applyFill="0" applyAlignment="0" applyProtection="0"/>
    <xf numFmtId="0" fontId="2" fillId="11" borderId="0" applyNumberFormat="0" applyBorder="0" applyAlignment="0" applyProtection="0"/>
    <xf numFmtId="0" fontId="73" fillId="39" borderId="0" applyNumberFormat="0" applyBorder="0" applyAlignment="0" applyProtection="0"/>
    <xf numFmtId="0" fontId="2" fillId="11" borderId="0" applyNumberFormat="0" applyBorder="0" applyAlignment="0" applyProtection="0"/>
    <xf numFmtId="0" fontId="82" fillId="0" borderId="0" applyNumberFormat="0" applyFill="0" applyBorder="0" applyAlignment="0" applyProtection="0"/>
    <xf numFmtId="0" fontId="73" fillId="38" borderId="0" applyNumberFormat="0" applyBorder="0" applyAlignment="0" applyProtection="0"/>
    <xf numFmtId="0" fontId="73" fillId="38" borderId="0" applyNumberFormat="0" applyBorder="0" applyAlignment="0" applyProtection="0"/>
    <xf numFmtId="0" fontId="2" fillId="30" borderId="0" applyNumberFormat="0" applyBorder="0" applyAlignment="0" applyProtection="0"/>
    <xf numFmtId="0" fontId="73" fillId="38" borderId="0" applyNumberFormat="0" applyBorder="0" applyAlignment="0" applyProtection="0"/>
    <xf numFmtId="0" fontId="83" fillId="38" borderId="23" applyNumberFormat="0" applyAlignment="0" applyProtection="0"/>
    <xf numFmtId="0" fontId="2" fillId="30"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2" fillId="26" borderId="0" applyNumberFormat="0" applyBorder="0" applyAlignment="0" applyProtection="0"/>
    <xf numFmtId="0" fontId="73" fillId="37" borderId="0" applyNumberFormat="0" applyBorder="0" applyAlignment="0" applyProtection="0"/>
    <xf numFmtId="0" fontId="84" fillId="0" borderId="28" applyNumberFormat="0" applyFill="0" applyAlignment="0" applyProtection="0"/>
    <xf numFmtId="0" fontId="2" fillId="2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2" fillId="22" borderId="0" applyNumberFormat="0" applyBorder="0" applyAlignment="0" applyProtection="0"/>
    <xf numFmtId="0" fontId="73" fillId="36" borderId="0" applyNumberFormat="0" applyBorder="0" applyAlignment="0" applyProtection="0"/>
    <xf numFmtId="0" fontId="85" fillId="53" borderId="0" applyNumberFormat="0" applyBorder="0" applyAlignment="0" applyProtection="0"/>
    <xf numFmtId="0" fontId="2" fillId="0" borderId="0"/>
    <xf numFmtId="0" fontId="90" fillId="0" borderId="0"/>
    <xf numFmtId="0" fontId="20" fillId="0" borderId="0"/>
    <xf numFmtId="0" fontId="72"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2" fillId="18" borderId="0" applyNumberFormat="0" applyBorder="0" applyAlignment="0" applyProtection="0"/>
    <xf numFmtId="0" fontId="73" fillId="35" borderId="0" applyNumberFormat="0" applyBorder="0" applyAlignment="0" applyProtection="0"/>
    <xf numFmtId="0" fontId="86" fillId="51" borderId="30" applyNumberFormat="0" applyAlignment="0" applyProtection="0"/>
    <xf numFmtId="0" fontId="2" fillId="18"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2" fillId="14" borderId="0" applyNumberFormat="0" applyBorder="0" applyAlignment="0" applyProtection="0"/>
    <xf numFmtId="0" fontId="73" fillId="34" borderId="0" applyNumberFormat="0" applyBorder="0" applyAlignment="0" applyProtection="0"/>
    <xf numFmtId="0" fontId="87" fillId="0" borderId="0" applyNumberFormat="0" applyFill="0" applyBorder="0" applyAlignment="0" applyProtection="0"/>
    <xf numFmtId="0" fontId="2" fillId="14"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2" fillId="10" borderId="0" applyNumberFormat="0" applyBorder="0" applyAlignment="0" applyProtection="0"/>
    <xf numFmtId="0" fontId="88" fillId="0" borderId="31" applyNumberFormat="0" applyFill="0" applyAlignment="0" applyProtection="0"/>
    <xf numFmtId="0" fontId="73" fillId="33" borderId="0" applyNumberFormat="0" applyBorder="0" applyAlignment="0" applyProtection="0"/>
    <xf numFmtId="0" fontId="2" fillId="10" borderId="0" applyNumberFormat="0" applyBorder="0" applyAlignment="0" applyProtection="0"/>
    <xf numFmtId="0" fontId="89" fillId="0" borderId="0" applyNumberFormat="0" applyFill="0" applyBorder="0" applyAlignment="0" applyProtection="0"/>
    <xf numFmtId="0" fontId="82" fillId="0" borderId="27" applyNumberFormat="0" applyFill="0" applyAlignment="0" applyProtection="0"/>
    <xf numFmtId="0" fontId="82" fillId="0" borderId="0" applyNumberFormat="0" applyFill="0" applyBorder="0" applyAlignment="0" applyProtection="0"/>
    <xf numFmtId="0" fontId="83" fillId="38" borderId="23" applyNumberFormat="0" applyAlignment="0" applyProtection="0"/>
    <xf numFmtId="0" fontId="84" fillId="0" borderId="28" applyNumberFormat="0" applyFill="0" applyAlignment="0" applyProtection="0"/>
    <xf numFmtId="0" fontId="85" fillId="53" borderId="0" applyNumberFormat="0" applyBorder="0" applyAlignment="0" applyProtection="0"/>
    <xf numFmtId="0" fontId="2" fillId="0" borderId="0"/>
    <xf numFmtId="0" fontId="90" fillId="0" borderId="0"/>
    <xf numFmtId="0" fontId="20" fillId="0" borderId="0"/>
    <xf numFmtId="0" fontId="72"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6" fillId="51" borderId="30" applyNumberFormat="0" applyAlignment="0" applyProtection="0"/>
    <xf numFmtId="0" fontId="87" fillId="0" borderId="0" applyNumberFormat="0" applyFill="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0"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69" fillId="0" borderId="0"/>
    <xf numFmtId="0" fontId="70"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0" fillId="0" borderId="0"/>
    <xf numFmtId="0" fontId="70" fillId="0" borderId="0"/>
    <xf numFmtId="0" fontId="70" fillId="0" borderId="0"/>
    <xf numFmtId="0" fontId="20" fillId="0" borderId="0"/>
    <xf numFmtId="0" fontId="70" fillId="0" borderId="0"/>
    <xf numFmtId="0" fontId="2" fillId="8" borderId="19" applyNumberFormat="0" applyFont="0" applyAlignment="0" applyProtection="0"/>
    <xf numFmtId="0" fontId="70"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2" fillId="8" borderId="19" applyNumberFormat="0" applyFont="0" applyAlignment="0" applyProtection="0"/>
    <xf numFmtId="0" fontId="69" fillId="0" borderId="0"/>
    <xf numFmtId="0" fontId="2" fillId="31" borderId="0" applyNumberFormat="0" applyBorder="0" applyAlignment="0" applyProtection="0"/>
    <xf numFmtId="0" fontId="70" fillId="0" borderId="0"/>
    <xf numFmtId="0" fontId="2" fillId="18" borderId="0" applyNumberFormat="0" applyBorder="0" applyAlignment="0" applyProtection="0"/>
    <xf numFmtId="0" fontId="70" fillId="0" borderId="0"/>
    <xf numFmtId="0" fontId="69"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0"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0"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0" fillId="0" borderId="0"/>
    <xf numFmtId="0" fontId="2" fillId="30" borderId="0" applyNumberFormat="0" applyBorder="0" applyAlignment="0" applyProtection="0"/>
    <xf numFmtId="0" fontId="70"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0" fillId="0" borderId="0"/>
    <xf numFmtId="0" fontId="2" fillId="10" borderId="0" applyNumberFormat="0" applyBorder="0" applyAlignment="0" applyProtection="0"/>
    <xf numFmtId="0" fontId="2" fillId="0" borderId="0"/>
    <xf numFmtId="0" fontId="70"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69" fillId="0" borderId="0"/>
    <xf numFmtId="0" fontId="70" fillId="0" borderId="0"/>
    <xf numFmtId="0" fontId="70" fillId="0" borderId="0"/>
    <xf numFmtId="0" fontId="69"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0"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0" fillId="0" borderId="0"/>
    <xf numFmtId="0" fontId="2" fillId="15" borderId="0" applyNumberFormat="0" applyBorder="0" applyAlignment="0" applyProtection="0"/>
    <xf numFmtId="0" fontId="90" fillId="0" borderId="0"/>
    <xf numFmtId="0" fontId="2" fillId="30" borderId="0" applyNumberFormat="0" applyBorder="0" applyAlignment="0" applyProtection="0"/>
    <xf numFmtId="0" fontId="70"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0"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69" fillId="0" borderId="0"/>
    <xf numFmtId="0" fontId="70" fillId="0" borderId="0"/>
    <xf numFmtId="0" fontId="70" fillId="0" borderId="0"/>
    <xf numFmtId="0" fontId="90" fillId="0" borderId="0"/>
    <xf numFmtId="0" fontId="20" fillId="0" borderId="0"/>
    <xf numFmtId="0" fontId="52" fillId="0" borderId="0" applyNumberFormat="0" applyFill="0" applyBorder="0" applyAlignment="0" applyProtection="0"/>
    <xf numFmtId="0" fontId="78" fillId="0" borderId="0" applyNumberFormat="0" applyFill="0" applyBorder="0" applyAlignment="0" applyProtection="0"/>
    <xf numFmtId="0" fontId="40" fillId="0" borderId="12" applyNumberFormat="0" applyFill="0" applyAlignment="0" applyProtection="0"/>
    <xf numFmtId="0" fontId="80" fillId="0" borderId="25" applyNumberFormat="0" applyFill="0" applyAlignment="0" applyProtection="0"/>
    <xf numFmtId="0" fontId="41" fillId="0" borderId="13" applyNumberFormat="0" applyFill="0" applyAlignment="0" applyProtection="0"/>
    <xf numFmtId="0" fontId="81" fillId="0" borderId="26" applyNumberFormat="0" applyFill="0" applyAlignment="0" applyProtection="0"/>
    <xf numFmtId="0" fontId="42" fillId="0" borderId="14" applyNumberFormat="0" applyFill="0" applyAlignment="0" applyProtection="0"/>
    <xf numFmtId="0" fontId="82" fillId="0" borderId="27" applyNumberFormat="0" applyFill="0" applyAlignment="0" applyProtection="0"/>
    <xf numFmtId="0" fontId="42" fillId="0" borderId="0" applyNumberFormat="0" applyFill="0" applyBorder="0" applyAlignment="0" applyProtection="0"/>
    <xf numFmtId="0" fontId="82" fillId="0" borderId="0" applyNumberFormat="0" applyFill="0" applyBorder="0" applyAlignment="0" applyProtection="0"/>
    <xf numFmtId="0" fontId="49" fillId="0" borderId="17" applyNumberFormat="0" applyFill="0" applyAlignment="0" applyProtection="0"/>
    <xf numFmtId="0" fontId="84" fillId="0" borderId="28" applyNumberFormat="0" applyFill="0" applyAlignment="0" applyProtection="0"/>
    <xf numFmtId="0" fontId="70" fillId="0" borderId="0"/>
    <xf numFmtId="0" fontId="2" fillId="0" borderId="0"/>
    <xf numFmtId="0" fontId="39" fillId="0" borderId="0" applyNumberFormat="0" applyFill="0" applyBorder="0" applyAlignment="0" applyProtection="0"/>
    <xf numFmtId="0" fontId="87" fillId="0" borderId="0" applyNumberFormat="0" applyFill="0" applyBorder="0" applyAlignment="0" applyProtection="0"/>
    <xf numFmtId="0" fontId="53" fillId="0" borderId="20" applyNumberFormat="0" applyFill="0" applyAlignment="0" applyProtection="0"/>
    <xf numFmtId="0" fontId="88" fillId="0" borderId="31" applyNumberFormat="0" applyFill="0" applyAlignment="0" applyProtection="0"/>
    <xf numFmtId="0" fontId="51" fillId="0" borderId="0" applyNumberFormat="0" applyFill="0" applyBorder="0" applyAlignment="0" applyProtection="0"/>
    <xf numFmtId="0" fontId="89" fillId="0" borderId="0" applyNumberFormat="0" applyFill="0" applyBorder="0" applyAlignment="0" applyProtection="0"/>
    <xf numFmtId="0" fontId="90" fillId="0" borderId="0"/>
    <xf numFmtId="0" fontId="20" fillId="0" borderId="0"/>
    <xf numFmtId="0" fontId="2" fillId="0" borderId="0"/>
    <xf numFmtId="0" fontId="69" fillId="0" borderId="0"/>
    <xf numFmtId="0" fontId="70" fillId="0" borderId="0"/>
    <xf numFmtId="0" fontId="70" fillId="0" borderId="0"/>
    <xf numFmtId="0" fontId="70" fillId="0" borderId="0"/>
    <xf numFmtId="0" fontId="2" fillId="0" borderId="0"/>
    <xf numFmtId="0" fontId="7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0" fillId="0" borderId="0"/>
    <xf numFmtId="0" fontId="20" fillId="0" borderId="0"/>
    <xf numFmtId="0" fontId="2" fillId="0" borderId="0"/>
    <xf numFmtId="0" fontId="20" fillId="0" borderId="0"/>
    <xf numFmtId="0" fontId="90" fillId="0" borderId="0"/>
    <xf numFmtId="0" fontId="90" fillId="0" borderId="0"/>
    <xf numFmtId="0" fontId="20" fillId="0" borderId="0"/>
    <xf numFmtId="0" fontId="90" fillId="0" borderId="0"/>
    <xf numFmtId="0" fontId="20" fillId="0" borderId="0"/>
    <xf numFmtId="0" fontId="90" fillId="0" borderId="0"/>
    <xf numFmtId="0" fontId="2" fillId="0" borderId="0"/>
    <xf numFmtId="0" fontId="87" fillId="0" borderId="0" applyNumberFormat="0" applyFill="0" applyBorder="0" applyAlignment="0" applyProtection="0"/>
    <xf numFmtId="0" fontId="90"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0" fillId="0" borderId="25" applyNumberFormat="0" applyFill="0" applyAlignment="0" applyProtection="0"/>
    <xf numFmtId="0" fontId="20" fillId="0" borderId="0"/>
    <xf numFmtId="0" fontId="20" fillId="0" borderId="0"/>
    <xf numFmtId="0" fontId="20" fillId="0" borderId="0"/>
    <xf numFmtId="0" fontId="69" fillId="0" borderId="0"/>
    <xf numFmtId="0" fontId="70" fillId="0" borderId="0"/>
    <xf numFmtId="0" fontId="90" fillId="0" borderId="0"/>
    <xf numFmtId="0" fontId="69" fillId="0" borderId="0"/>
    <xf numFmtId="0" fontId="20" fillId="0" borderId="0"/>
    <xf numFmtId="0" fontId="90" fillId="0" borderId="0"/>
    <xf numFmtId="0" fontId="90" fillId="0" borderId="0"/>
    <xf numFmtId="0" fontId="20" fillId="0" borderId="0"/>
    <xf numFmtId="0" fontId="20" fillId="0" borderId="0"/>
    <xf numFmtId="0" fontId="20" fillId="0" borderId="0"/>
    <xf numFmtId="0" fontId="69" fillId="0" borderId="0"/>
    <xf numFmtId="0" fontId="90" fillId="0" borderId="0"/>
    <xf numFmtId="0" fontId="20" fillId="0" borderId="0"/>
    <xf numFmtId="0" fontId="70" fillId="0" borderId="0"/>
    <xf numFmtId="0" fontId="70" fillId="0" borderId="0"/>
    <xf numFmtId="0" fontId="70" fillId="0" borderId="0"/>
    <xf numFmtId="0" fontId="70" fillId="0" borderId="0"/>
    <xf numFmtId="0" fontId="2" fillId="0" borderId="0"/>
    <xf numFmtId="0" fontId="20" fillId="0" borderId="0"/>
    <xf numFmtId="0" fontId="20" fillId="0" borderId="0"/>
    <xf numFmtId="0" fontId="90" fillId="0" borderId="0"/>
    <xf numFmtId="0" fontId="20" fillId="0" borderId="0"/>
    <xf numFmtId="0" fontId="90" fillId="0" borderId="0"/>
    <xf numFmtId="0" fontId="20" fillId="0" borderId="0"/>
    <xf numFmtId="0" fontId="82" fillId="0" borderId="27" applyNumberFormat="0" applyFill="0" applyAlignment="0" applyProtection="0"/>
    <xf numFmtId="0" fontId="69" fillId="0" borderId="0"/>
    <xf numFmtId="0" fontId="39" fillId="0" borderId="0" applyNumberFormat="0" applyFill="0" applyBorder="0" applyAlignment="0" applyProtection="0"/>
    <xf numFmtId="0" fontId="69" fillId="0" borderId="0"/>
    <xf numFmtId="0" fontId="90" fillId="0" borderId="0"/>
    <xf numFmtId="0" fontId="90" fillId="0" borderId="0"/>
    <xf numFmtId="0" fontId="20" fillId="0" borderId="0"/>
    <xf numFmtId="0" fontId="69" fillId="0" borderId="0"/>
    <xf numFmtId="0" fontId="20" fillId="0" borderId="0"/>
    <xf numFmtId="0" fontId="90" fillId="0" borderId="0"/>
    <xf numFmtId="0" fontId="70" fillId="0" borderId="0"/>
    <xf numFmtId="0" fontId="70" fillId="0" borderId="0"/>
    <xf numFmtId="0" fontId="69" fillId="0" borderId="0"/>
    <xf numFmtId="0" fontId="70" fillId="0" borderId="0"/>
    <xf numFmtId="0" fontId="90" fillId="0" borderId="0"/>
    <xf numFmtId="0" fontId="20" fillId="0" borderId="0"/>
    <xf numFmtId="0" fontId="20" fillId="0" borderId="0"/>
    <xf numFmtId="0" fontId="20" fillId="0" borderId="0"/>
    <xf numFmtId="0" fontId="90" fillId="0" borderId="0"/>
    <xf numFmtId="0" fontId="90" fillId="0" borderId="0"/>
    <xf numFmtId="0" fontId="90" fillId="0" borderId="0"/>
    <xf numFmtId="0" fontId="20" fillId="0" borderId="0"/>
    <xf numFmtId="0" fontId="20" fillId="0" borderId="0"/>
    <xf numFmtId="0" fontId="2" fillId="0" borderId="0"/>
    <xf numFmtId="0" fontId="20" fillId="0" borderId="0"/>
    <xf numFmtId="0" fontId="20" fillId="0" borderId="0"/>
    <xf numFmtId="0" fontId="90" fillId="0" borderId="0"/>
    <xf numFmtId="0" fontId="20" fillId="0" borderId="0"/>
    <xf numFmtId="0" fontId="20" fillId="0" borderId="0"/>
    <xf numFmtId="0" fontId="20" fillId="0" borderId="0"/>
    <xf numFmtId="0" fontId="90" fillId="0" borderId="0"/>
    <xf numFmtId="0" fontId="20" fillId="0" borderId="0"/>
    <xf numFmtId="0" fontId="90" fillId="0" borderId="0"/>
    <xf numFmtId="0" fontId="2" fillId="0" borderId="0"/>
    <xf numFmtId="0" fontId="90" fillId="0" borderId="0"/>
    <xf numFmtId="0" fontId="20" fillId="0" borderId="0"/>
    <xf numFmtId="0" fontId="20" fillId="0" borderId="0"/>
    <xf numFmtId="0" fontId="20" fillId="0" borderId="0"/>
    <xf numFmtId="0" fontId="20" fillId="0" borderId="0"/>
    <xf numFmtId="0" fontId="90" fillId="0" borderId="0"/>
    <xf numFmtId="0" fontId="20" fillId="0" borderId="0"/>
    <xf numFmtId="0" fontId="90" fillId="0" borderId="0"/>
    <xf numFmtId="0" fontId="20" fillId="0" borderId="0"/>
    <xf numFmtId="0" fontId="90" fillId="0" borderId="0"/>
    <xf numFmtId="0" fontId="69" fillId="0" borderId="0"/>
    <xf numFmtId="0" fontId="20" fillId="0" borderId="0"/>
    <xf numFmtId="0" fontId="20" fillId="0" borderId="0"/>
    <xf numFmtId="0" fontId="90" fillId="0" borderId="0"/>
    <xf numFmtId="0" fontId="20" fillId="0" borderId="0"/>
    <xf numFmtId="0" fontId="2" fillId="0" borderId="0"/>
    <xf numFmtId="0" fontId="9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xf numFmtId="0" fontId="90" fillId="0" borderId="0"/>
    <xf numFmtId="0" fontId="89" fillId="0" borderId="0" applyNumberFormat="0" applyFill="0" applyBorder="0" applyAlignment="0" applyProtection="0"/>
    <xf numFmtId="0" fontId="70" fillId="0" borderId="0"/>
    <xf numFmtId="0" fontId="20" fillId="0" borderId="0"/>
    <xf numFmtId="0" fontId="69" fillId="0" borderId="0"/>
    <xf numFmtId="0" fontId="2" fillId="0" borderId="0"/>
    <xf numFmtId="0" fontId="20" fillId="0" borderId="0"/>
    <xf numFmtId="0" fontId="2" fillId="0" borderId="0"/>
    <xf numFmtId="0" fontId="42" fillId="0" borderId="14" applyNumberFormat="0" applyFill="0" applyAlignment="0" applyProtection="0"/>
    <xf numFmtId="0" fontId="69" fillId="0" borderId="0"/>
    <xf numFmtId="0" fontId="90" fillId="0" borderId="0"/>
    <xf numFmtId="0" fontId="90" fillId="0" borderId="0"/>
    <xf numFmtId="0" fontId="20" fillId="0" borderId="0"/>
    <xf numFmtId="0" fontId="90" fillId="0" borderId="0"/>
    <xf numFmtId="0" fontId="20" fillId="0" borderId="0"/>
    <xf numFmtId="0" fontId="20" fillId="0" borderId="0"/>
    <xf numFmtId="0" fontId="20" fillId="0" borderId="0"/>
    <xf numFmtId="0" fontId="20" fillId="0" borderId="0"/>
    <xf numFmtId="0" fontId="70" fillId="0" borderId="0"/>
    <xf numFmtId="0" fontId="69" fillId="0" borderId="0"/>
    <xf numFmtId="0" fontId="69" fillId="0" borderId="0"/>
    <xf numFmtId="0" fontId="70" fillId="0" borderId="0"/>
    <xf numFmtId="0" fontId="70" fillId="0" borderId="0"/>
    <xf numFmtId="0" fontId="90" fillId="0" borderId="0"/>
    <xf numFmtId="0" fontId="20" fillId="0" borderId="0"/>
    <xf numFmtId="0" fontId="90" fillId="0" borderId="0"/>
    <xf numFmtId="0" fontId="69" fillId="0" borderId="0"/>
    <xf numFmtId="0" fontId="20" fillId="0" borderId="0"/>
    <xf numFmtId="0" fontId="90" fillId="0" borderId="0"/>
    <xf numFmtId="0" fontId="20" fillId="0" borderId="0"/>
    <xf numFmtId="0" fontId="90" fillId="0" borderId="0"/>
    <xf numFmtId="0" fontId="20" fillId="0" borderId="0"/>
    <xf numFmtId="0" fontId="90" fillId="0" borderId="0"/>
    <xf numFmtId="0" fontId="90" fillId="0" borderId="0"/>
    <xf numFmtId="0" fontId="20" fillId="0" borderId="0"/>
    <xf numFmtId="0" fontId="70" fillId="0" borderId="0"/>
    <xf numFmtId="0" fontId="90" fillId="0" borderId="0"/>
    <xf numFmtId="0" fontId="69" fillId="0" borderId="0"/>
    <xf numFmtId="0" fontId="20" fillId="0" borderId="0"/>
    <xf numFmtId="0" fontId="72" fillId="0" borderId="0"/>
    <xf numFmtId="0" fontId="70" fillId="0" borderId="0"/>
    <xf numFmtId="0" fontId="2" fillId="0" borderId="0"/>
    <xf numFmtId="0" fontId="40" fillId="0" borderId="12" applyNumberFormat="0" applyFill="0" applyAlignment="0" applyProtection="0"/>
    <xf numFmtId="0" fontId="69" fillId="0" borderId="0"/>
    <xf numFmtId="0" fontId="51" fillId="0" borderId="0" applyNumberFormat="0" applyFill="0" applyBorder="0" applyAlignment="0" applyProtection="0"/>
    <xf numFmtId="0" fontId="90" fillId="0" borderId="0"/>
    <xf numFmtId="0" fontId="2" fillId="0" borderId="0"/>
    <xf numFmtId="0" fontId="70" fillId="0" borderId="0"/>
    <xf numFmtId="0" fontId="20" fillId="0" borderId="0"/>
    <xf numFmtId="0" fontId="20" fillId="0" borderId="0"/>
    <xf numFmtId="0" fontId="90" fillId="0" borderId="0"/>
    <xf numFmtId="0" fontId="20" fillId="0" borderId="0"/>
    <xf numFmtId="0" fontId="88" fillId="0" borderId="31" applyNumberFormat="0" applyFill="0" applyAlignment="0" applyProtection="0"/>
    <xf numFmtId="0" fontId="70" fillId="0" borderId="0"/>
    <xf numFmtId="0" fontId="53" fillId="0" borderId="20" applyNumberFormat="0" applyFill="0" applyAlignment="0" applyProtection="0"/>
    <xf numFmtId="0" fontId="20" fillId="0" borderId="0"/>
    <xf numFmtId="0" fontId="81" fillId="0" borderId="26" applyNumberFormat="0" applyFill="0" applyAlignment="0" applyProtection="0"/>
    <xf numFmtId="0" fontId="82" fillId="0" borderId="0" applyNumberFormat="0" applyFill="0" applyBorder="0" applyAlignment="0" applyProtection="0"/>
    <xf numFmtId="0" fontId="52" fillId="0" borderId="0" applyNumberFormat="0" applyFill="0" applyBorder="0" applyAlignment="0" applyProtection="0"/>
    <xf numFmtId="0" fontId="49" fillId="0" borderId="17" applyNumberFormat="0" applyFill="0" applyAlignment="0" applyProtection="0"/>
    <xf numFmtId="0" fontId="70" fillId="0" borderId="0"/>
    <xf numFmtId="0" fontId="70" fillId="0" borderId="0"/>
    <xf numFmtId="0" fontId="90" fillId="0" borderId="0"/>
    <xf numFmtId="0" fontId="2" fillId="0" borderId="0"/>
    <xf numFmtId="0" fontId="70" fillId="0" borderId="0"/>
    <xf numFmtId="0" fontId="2" fillId="0" borderId="0"/>
    <xf numFmtId="0" fontId="20" fillId="0" borderId="0"/>
    <xf numFmtId="0" fontId="2" fillId="0" borderId="0"/>
    <xf numFmtId="0" fontId="90" fillId="0" borderId="0"/>
    <xf numFmtId="0" fontId="84" fillId="0" borderId="28" applyNumberFormat="0" applyFill="0" applyAlignment="0" applyProtection="0"/>
    <xf numFmtId="0" fontId="2" fillId="0" borderId="0"/>
    <xf numFmtId="0" fontId="20" fillId="0" borderId="0"/>
    <xf numFmtId="0" fontId="78" fillId="0" borderId="0" applyNumberFormat="0" applyFill="0" applyBorder="0" applyAlignment="0" applyProtection="0"/>
    <xf numFmtId="0" fontId="20" fillId="0" borderId="0"/>
    <xf numFmtId="0" fontId="20" fillId="0" borderId="0"/>
    <xf numFmtId="0" fontId="90" fillId="0" borderId="0"/>
    <xf numFmtId="0" fontId="2" fillId="0" borderId="0"/>
    <xf numFmtId="0" fontId="20" fillId="0" borderId="0"/>
    <xf numFmtId="0" fontId="41" fillId="0" borderId="13" applyNumberFormat="0" applyFill="0" applyAlignment="0" applyProtection="0"/>
    <xf numFmtId="0" fontId="70" fillId="0" borderId="0"/>
    <xf numFmtId="0" fontId="72" fillId="0" borderId="0"/>
    <xf numFmtId="0" fontId="2"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39" fillId="0" borderId="0" applyNumberFormat="0" applyFill="0" applyBorder="0" applyAlignment="0" applyProtection="0"/>
    <xf numFmtId="0" fontId="40" fillId="0" borderId="12" applyNumberFormat="0" applyFill="0" applyAlignment="0" applyProtection="0"/>
    <xf numFmtId="0" fontId="41" fillId="0" borderId="13" applyNumberFormat="0" applyFill="0" applyAlignment="0" applyProtection="0"/>
    <xf numFmtId="0" fontId="42" fillId="0" borderId="14" applyNumberFormat="0" applyFill="0" applyAlignment="0" applyProtection="0"/>
    <xf numFmtId="0" fontId="42" fillId="0" borderId="0" applyNumberFormat="0" applyFill="0" applyBorder="0" applyAlignment="0" applyProtection="0"/>
    <xf numFmtId="0" fontId="49" fillId="0" borderId="17" applyNumberFormat="0" applyFill="0" applyAlignment="0" applyProtection="0"/>
    <xf numFmtId="0" fontId="51" fillId="0" borderId="0" applyNumberFormat="0" applyFill="0" applyBorder="0" applyAlignment="0" applyProtection="0"/>
    <xf numFmtId="0" fontId="2" fillId="8" borderId="19" applyNumberFormat="0" applyFont="0" applyAlignment="0" applyProtection="0"/>
    <xf numFmtId="0" fontId="52" fillId="0" borderId="0" applyNumberFormat="0" applyFill="0" applyBorder="0" applyAlignment="0" applyProtection="0"/>
    <xf numFmtId="0" fontId="53"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78" fillId="0" borderId="0" applyNumberFormat="0" applyFill="0" applyBorder="0" applyAlignment="0" applyProtection="0"/>
    <xf numFmtId="0" fontId="80" fillId="0" borderId="25" applyNumberFormat="0" applyFill="0" applyAlignment="0" applyProtection="0"/>
    <xf numFmtId="0" fontId="81" fillId="0" borderId="26" applyNumberFormat="0" applyFill="0" applyAlignment="0" applyProtection="0"/>
    <xf numFmtId="0" fontId="82" fillId="0" borderId="27" applyNumberFormat="0" applyFill="0" applyAlignment="0" applyProtection="0"/>
    <xf numFmtId="0" fontId="82" fillId="0" borderId="0" applyNumberFormat="0" applyFill="0" applyBorder="0" applyAlignment="0" applyProtection="0"/>
    <xf numFmtId="0" fontId="84"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7" fillId="0" borderId="0" applyNumberFormat="0" applyFill="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69" fillId="0" borderId="0"/>
    <xf numFmtId="0" fontId="70" fillId="0" borderId="0"/>
    <xf numFmtId="0" fontId="90" fillId="0" borderId="0"/>
    <xf numFmtId="0" fontId="69" fillId="0" borderId="0"/>
    <xf numFmtId="0" fontId="20" fillId="0" borderId="0"/>
    <xf numFmtId="0" fontId="90" fillId="0" borderId="0"/>
    <xf numFmtId="0" fontId="20" fillId="0" borderId="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0" fillId="0" borderId="0"/>
    <xf numFmtId="0" fontId="70" fillId="0" borderId="0"/>
    <xf numFmtId="0" fontId="70" fillId="0" borderId="0"/>
    <xf numFmtId="0" fontId="70" fillId="0" borderId="0"/>
    <xf numFmtId="0" fontId="70"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0"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0" fillId="0" borderId="0"/>
    <xf numFmtId="0" fontId="20" fillId="0" borderId="0"/>
    <xf numFmtId="0" fontId="69" fillId="0" borderId="0"/>
    <xf numFmtId="0" fontId="20" fillId="0" borderId="0"/>
    <xf numFmtId="0" fontId="90" fillId="0" borderId="0"/>
    <xf numFmtId="0" fontId="70" fillId="0" borderId="0"/>
    <xf numFmtId="0" fontId="70" fillId="0" borderId="0"/>
    <xf numFmtId="0" fontId="70" fillId="0" borderId="0"/>
    <xf numFmtId="0" fontId="69" fillId="0" borderId="0"/>
    <xf numFmtId="0" fontId="70" fillId="0" borderId="0"/>
    <xf numFmtId="0" fontId="90" fillId="0" borderId="0"/>
    <xf numFmtId="0" fontId="20" fillId="0" borderId="0"/>
    <xf numFmtId="0" fontId="20" fillId="0" borderId="0"/>
    <xf numFmtId="0" fontId="90" fillId="0" borderId="0"/>
    <xf numFmtId="0" fontId="90" fillId="0" borderId="0"/>
    <xf numFmtId="0" fontId="90" fillId="0" borderId="0"/>
    <xf numFmtId="0" fontId="20" fillId="0" borderId="0"/>
    <xf numFmtId="0" fontId="20" fillId="0" borderId="0"/>
    <xf numFmtId="0" fontId="20" fillId="0" borderId="0"/>
    <xf numFmtId="0" fontId="20" fillId="0" borderId="0"/>
    <xf numFmtId="0" fontId="90" fillId="0" borderId="0"/>
    <xf numFmtId="0" fontId="20" fillId="0" borderId="0"/>
    <xf numFmtId="0" fontId="90" fillId="0" borderId="0"/>
    <xf numFmtId="0" fontId="20" fillId="0" borderId="0"/>
    <xf numFmtId="0" fontId="90" fillId="0" borderId="0"/>
    <xf numFmtId="0" fontId="20" fillId="0" borderId="0"/>
    <xf numFmtId="0" fontId="20" fillId="0" borderId="0"/>
    <xf numFmtId="0" fontId="20" fillId="0" borderId="0"/>
    <xf numFmtId="0" fontId="20" fillId="0" borderId="0"/>
    <xf numFmtId="0" fontId="90" fillId="0" borderId="0"/>
    <xf numFmtId="0" fontId="20" fillId="0" borderId="0"/>
    <xf numFmtId="0" fontId="90" fillId="0" borderId="0"/>
    <xf numFmtId="0" fontId="20" fillId="0" borderId="0"/>
    <xf numFmtId="0" fontId="90" fillId="0" borderId="0"/>
    <xf numFmtId="0" fontId="69" fillId="0" borderId="0"/>
    <xf numFmtId="0" fontId="20" fillId="0" borderId="0"/>
    <xf numFmtId="0" fontId="20" fillId="0" borderId="0"/>
    <xf numFmtId="0" fontId="90" fillId="0" borderId="0"/>
    <xf numFmtId="0" fontId="20" fillId="0" borderId="0"/>
    <xf numFmtId="0" fontId="9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1" fillId="0" borderId="0"/>
    <xf numFmtId="0" fontId="69" fillId="0" borderId="0"/>
    <xf numFmtId="0" fontId="69" fillId="0" borderId="0"/>
    <xf numFmtId="0" fontId="70" fillId="0" borderId="0"/>
    <xf numFmtId="0" fontId="70" fillId="0" borderId="0"/>
    <xf numFmtId="0" fontId="20"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69" fillId="0" borderId="0"/>
    <xf numFmtId="0" fontId="70"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0"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0" fillId="0" borderId="0"/>
    <xf numFmtId="0" fontId="90"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6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9"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70" fillId="0" borderId="0"/>
    <xf numFmtId="0" fontId="70" fillId="0" borderId="0"/>
    <xf numFmtId="0" fontId="7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0"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0" fillId="0" borderId="0"/>
    <xf numFmtId="0" fontId="90"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6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9"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70" fillId="0" borderId="0"/>
    <xf numFmtId="0" fontId="70" fillId="0" borderId="0"/>
    <xf numFmtId="0" fontId="7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1"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2" fillId="0" borderId="0"/>
    <xf numFmtId="0" fontId="70" fillId="0" borderId="0"/>
    <xf numFmtId="0" fontId="2" fillId="0" borderId="0"/>
    <xf numFmtId="0" fontId="20" fillId="0" borderId="0"/>
    <xf numFmtId="0" fontId="69" fillId="0" borderId="0"/>
    <xf numFmtId="0" fontId="71" fillId="0" borderId="0"/>
    <xf numFmtId="0" fontId="70" fillId="0" borderId="0"/>
    <xf numFmtId="0" fontId="71" fillId="0" borderId="0"/>
    <xf numFmtId="0" fontId="70" fillId="0" borderId="0"/>
    <xf numFmtId="0" fontId="71" fillId="0" borderId="0"/>
    <xf numFmtId="0" fontId="20" fillId="0" borderId="0"/>
    <xf numFmtId="0" fontId="90"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70" fillId="0" borderId="0"/>
    <xf numFmtId="0" fontId="70" fillId="0" borderId="0"/>
    <xf numFmtId="0" fontId="2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20"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0"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6">
    <xf numFmtId="0" fontId="0" fillId="0" borderId="0" xfId="0"/>
    <xf numFmtId="0" fontId="21" fillId="0" borderId="0" xfId="0" applyFont="1" applyAlignment="1">
      <alignment horizontal="right"/>
    </xf>
    <xf numFmtId="0" fontId="0" fillId="0" borderId="0" xfId="0" applyFill="1" applyBorder="1" applyAlignment="1">
      <alignment horizontal="left" vertical="top"/>
    </xf>
    <xf numFmtId="0" fontId="0" fillId="0" borderId="0" xfId="0" applyBorder="1"/>
    <xf numFmtId="0" fontId="24" fillId="0" borderId="0" xfId="0" applyFont="1" applyFill="1" applyBorder="1" applyAlignment="1">
      <alignment horizontal="left" vertical="top"/>
    </xf>
    <xf numFmtId="0" fontId="20" fillId="0" borderId="0" xfId="0" applyFont="1" applyBorder="1"/>
    <xf numFmtId="0" fontId="59" fillId="0" borderId="0" xfId="0" applyFont="1" applyFill="1" applyBorder="1" applyAlignment="1">
      <alignment horizontal="left" vertical="top"/>
    </xf>
    <xf numFmtId="0" fontId="58" fillId="0" borderId="0" xfId="0" applyFont="1" applyFill="1" applyBorder="1" applyAlignment="1">
      <alignment horizontal="left"/>
    </xf>
    <xf numFmtId="0" fontId="0" fillId="0" borderId="0" xfId="0" applyFill="1" applyBorder="1" applyAlignment="1">
      <alignment horizontal="left"/>
    </xf>
    <xf numFmtId="0" fontId="59" fillId="0" borderId="0" xfId="0" applyFont="1" applyFill="1" applyBorder="1" applyAlignment="1">
      <alignment horizontal="left"/>
    </xf>
    <xf numFmtId="0" fontId="60" fillId="0" borderId="0" xfId="0" applyFont="1" applyFill="1" applyBorder="1" applyAlignment="1">
      <alignment horizontal="left"/>
    </xf>
    <xf numFmtId="164" fontId="63" fillId="0" borderId="0" xfId="0" applyNumberFormat="1" applyFont="1" applyFill="1" applyBorder="1" applyAlignment="1">
      <alignment horizontal="right"/>
    </xf>
    <xf numFmtId="164" fontId="62" fillId="0" borderId="0" xfId="0" applyNumberFormat="1" applyFont="1" applyFill="1" applyBorder="1" applyAlignment="1">
      <alignment horizontal="right"/>
    </xf>
    <xf numFmtId="0" fontId="0" fillId="0" borderId="0" xfId="0" applyFill="1" applyBorder="1" applyAlignment="1">
      <alignment horizontal="right"/>
    </xf>
    <xf numFmtId="0" fontId="60" fillId="0" borderId="0" xfId="0" applyFont="1" applyFill="1" applyBorder="1" applyAlignment="1">
      <alignment horizontal="right"/>
    </xf>
    <xf numFmtId="0" fontId="61"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0" fillId="0" borderId="0" xfId="0" applyFont="1" applyFill="1" applyBorder="1" applyAlignment="1">
      <alignment vertical="center" wrapText="1"/>
    </xf>
    <xf numFmtId="0" fontId="60" fillId="0" borderId="0" xfId="0" applyFont="1" applyFill="1" applyBorder="1" applyAlignment="1">
      <alignment vertical="top" wrapText="1"/>
    </xf>
    <xf numFmtId="0" fontId="20" fillId="0" borderId="0" xfId="0" applyFont="1" applyFill="1" applyBorder="1" applyAlignment="1">
      <alignment horizontal="right"/>
    </xf>
    <xf numFmtId="0" fontId="64" fillId="0" borderId="0" xfId="0" applyFont="1" applyFill="1" applyBorder="1" applyAlignment="1">
      <alignment horizontal="left" vertical="top"/>
    </xf>
    <xf numFmtId="0" fontId="65" fillId="0" borderId="0" xfId="0" applyFont="1" applyFill="1" applyBorder="1" applyAlignment="1">
      <alignment horizontal="left" vertical="top"/>
    </xf>
    <xf numFmtId="0" fontId="66" fillId="0" borderId="0" xfId="0" applyFont="1" applyFill="1" applyBorder="1" applyAlignment="1">
      <alignment horizontal="left" vertical="top"/>
    </xf>
    <xf numFmtId="166" fontId="0" fillId="0" borderId="0" xfId="0" applyNumberFormat="1" applyBorder="1"/>
    <xf numFmtId="167" fontId="0" fillId="0" borderId="0" xfId="0" applyNumberFormat="1" applyBorder="1"/>
    <xf numFmtId="0" fontId="57" fillId="0" borderId="0" xfId="0" applyFont="1" applyBorder="1"/>
    <xf numFmtId="167" fontId="57" fillId="0" borderId="0" xfId="0" applyNumberFormat="1" applyFont="1" applyBorder="1"/>
    <xf numFmtId="0" fontId="57" fillId="0" borderId="0" xfId="0" applyFont="1" applyFill="1" applyBorder="1"/>
    <xf numFmtId="166" fontId="57" fillId="0" borderId="0" xfId="0" applyNumberFormat="1" applyFont="1" applyBorder="1"/>
    <xf numFmtId="167" fontId="57" fillId="0" borderId="0" xfId="0" applyNumberFormat="1" applyFont="1" applyFill="1" applyBorder="1" applyAlignment="1">
      <alignment horizontal="right" vertical="top"/>
    </xf>
    <xf numFmtId="165" fontId="69" fillId="0" borderId="0" xfId="46" applyNumberFormat="1"/>
    <xf numFmtId="0" fontId="69" fillId="0" borderId="0" xfId="46"/>
    <xf numFmtId="3" fontId="69" fillId="0" borderId="0" xfId="46" applyNumberFormat="1"/>
    <xf numFmtId="1" fontId="69" fillId="0" borderId="0" xfId="46" applyNumberFormat="1"/>
    <xf numFmtId="15" fontId="0" fillId="0" borderId="0" xfId="0" applyNumberFormat="1" applyBorder="1"/>
    <xf numFmtId="0" fontId="20" fillId="0" borderId="0" xfId="0" applyFont="1" applyBorder="1" applyAlignment="1">
      <alignment horizontal="right"/>
    </xf>
    <xf numFmtId="0" fontId="60" fillId="0" borderId="0" xfId="0" applyFont="1" applyFill="1" applyBorder="1" applyAlignment="1">
      <alignment horizontal="left" wrapText="1"/>
    </xf>
    <xf numFmtId="168" fontId="67" fillId="0" borderId="0" xfId="0" applyNumberFormat="1" applyFont="1" applyFill="1" applyBorder="1" applyAlignment="1">
      <alignment horizontal="left" vertical="top"/>
    </xf>
    <xf numFmtId="168" fontId="68" fillId="0" borderId="0" xfId="0" applyNumberFormat="1" applyFont="1" applyFill="1" applyBorder="1" applyAlignment="1">
      <alignment horizontal="left" vertical="top"/>
    </xf>
    <xf numFmtId="49" fontId="91" fillId="0" borderId="0" xfId="299" applyNumberFormat="1" applyFont="1" applyBorder="1" applyAlignment="1"/>
    <xf numFmtId="49" fontId="91" fillId="0" borderId="0" xfId="301" applyNumberFormat="1" applyFont="1" applyBorder="1" applyAlignment="1"/>
    <xf numFmtId="49" fontId="91" fillId="0" borderId="0" xfId="300" applyNumberFormat="1" applyFont="1" applyBorder="1" applyAlignment="1"/>
    <xf numFmtId="49" fontId="91" fillId="0" borderId="0" xfId="9159" applyNumberFormat="1" applyFont="1" applyBorder="1" applyAlignment="1"/>
    <xf numFmtId="49" fontId="91" fillId="0" borderId="0" xfId="9160" applyNumberFormat="1" applyFont="1" applyBorder="1" applyAlignment="1"/>
    <xf numFmtId="49" fontId="91" fillId="0" borderId="0" xfId="9161" applyNumberFormat="1" applyFont="1" applyBorder="1" applyAlignment="1"/>
    <xf numFmtId="49" fontId="92" fillId="0" borderId="0" xfId="6508" applyNumberFormat="1" applyFont="1" applyBorder="1" applyAlignment="1"/>
    <xf numFmtId="0" fontId="2" fillId="0" borderId="0" xfId="6508" applyBorder="1"/>
    <xf numFmtId="49" fontId="93" fillId="0" borderId="0" xfId="6508" applyNumberFormat="1" applyFont="1" applyBorder="1" applyAlignment="1"/>
    <xf numFmtId="49" fontId="93" fillId="0" borderId="0" xfId="6508" applyNumberFormat="1" applyFont="1" applyBorder="1"/>
    <xf numFmtId="49" fontId="91" fillId="0" borderId="0" xfId="6508" applyNumberFormat="1" applyFont="1" applyBorder="1" applyAlignment="1"/>
    <xf numFmtId="1" fontId="91" fillId="0" borderId="0" xfId="6508" applyNumberFormat="1" applyFont="1" applyBorder="1" applyAlignment="1"/>
    <xf numFmtId="1" fontId="91" fillId="0" borderId="0" xfId="6508" applyNumberFormat="1" applyFont="1" applyBorder="1"/>
    <xf numFmtId="9" fontId="91" fillId="0" borderId="0" xfId="6508" applyNumberFormat="1" applyFont="1" applyBorder="1"/>
    <xf numFmtId="9" fontId="93" fillId="0" borderId="0" xfId="6508" applyNumberFormat="1" applyFont="1" applyBorder="1"/>
    <xf numFmtId="3" fontId="91" fillId="0" borderId="0" xfId="6508" applyNumberFormat="1" applyFont="1" applyBorder="1"/>
    <xf numFmtId="0" fontId="0" fillId="0" borderId="0" xfId="0"/>
    <xf numFmtId="165" fontId="0" fillId="0" borderId="0" xfId="0" applyNumberFormat="1"/>
    <xf numFmtId="0" fontId="0" fillId="0" borderId="0" xfId="0" applyAlignment="1">
      <alignment horizontal="right"/>
    </xf>
    <xf numFmtId="0" fontId="0" fillId="0" borderId="0" xfId="0" applyAlignment="1"/>
    <xf numFmtId="0" fontId="0" fillId="0" borderId="0" xfId="0" applyAlignment="1">
      <alignment horizontal="left"/>
    </xf>
    <xf numFmtId="10" fontId="69" fillId="0" borderId="0" xfId="46" applyNumberFormat="1"/>
    <xf numFmtId="0" fontId="3" fillId="0" borderId="0" xfId="0" applyFont="1" applyAlignment="1"/>
    <xf numFmtId="0" fontId="4" fillId="0" borderId="2" xfId="0" applyFont="1" applyBorder="1" applyAlignment="1">
      <alignment horizontal="center"/>
    </xf>
    <xf numFmtId="0" fontId="4" fillId="0" borderId="3" xfId="0" applyFont="1" applyBorder="1" applyAlignment="1"/>
    <xf numFmtId="0" fontId="4" fillId="0" borderId="3" xfId="0" applyFont="1" applyBorder="1" applyAlignment="1">
      <alignment horizontal="center"/>
    </xf>
    <xf numFmtId="0" fontId="4" fillId="0" borderId="21" xfId="0" applyFont="1" applyBorder="1" applyAlignment="1">
      <alignment horizontal="center"/>
    </xf>
    <xf numFmtId="0" fontId="4" fillId="0" borderId="4" xfId="0" applyFont="1" applyBorder="1" applyAlignment="1"/>
    <xf numFmtId="0" fontId="17" fillId="0" borderId="1" xfId="0" applyFont="1" applyBorder="1" applyAlignment="1">
      <alignment horizontal="right"/>
    </xf>
    <xf numFmtId="0" fontId="17" fillId="0" borderId="22" xfId="0" applyFont="1" applyBorder="1" applyAlignment="1">
      <alignment horizontal="right"/>
    </xf>
    <xf numFmtId="0" fontId="4" fillId="0" borderId="4" xfId="0" applyFont="1" applyBorder="1" applyAlignment="1">
      <alignment horizontal="center"/>
    </xf>
    <xf numFmtId="0" fontId="4" fillId="0" borderId="22" xfId="0" applyFont="1" applyBorder="1" applyAlignment="1">
      <alignment horizontal="right"/>
    </xf>
    <xf numFmtId="1" fontId="4" fillId="0" borderId="1" xfId="0" applyNumberFormat="1" applyFont="1" applyBorder="1" applyAlignment="1">
      <alignment horizontal="right"/>
    </xf>
    <xf numFmtId="0" fontId="5" fillId="0" borderId="1" xfId="0" applyFont="1" applyBorder="1" applyAlignment="1">
      <alignment horizontal="right"/>
    </xf>
    <xf numFmtId="0" fontId="4" fillId="0" borderId="1" xfId="0" applyFont="1" applyBorder="1" applyAlignment="1">
      <alignment horizontal="right"/>
    </xf>
    <xf numFmtId="0" fontId="9" fillId="0" borderId="4" xfId="0" applyFont="1" applyBorder="1" applyAlignment="1">
      <alignment horizontal="center"/>
    </xf>
    <xf numFmtId="0" fontId="10" fillId="0" borderId="1" xfId="0" applyFont="1" applyBorder="1" applyAlignment="1">
      <alignment horizontal="right"/>
    </xf>
    <xf numFmtId="0" fontId="4" fillId="0" borderId="9" xfId="0" applyFont="1" applyBorder="1" applyAlignment="1">
      <alignment horizontal="center"/>
    </xf>
    <xf numFmtId="0" fontId="5" fillId="0" borderId="10" xfId="0" applyFont="1" applyBorder="1" applyAlignment="1">
      <alignment horizontal="right"/>
    </xf>
    <xf numFmtId="0" fontId="4" fillId="0" borderId="7" xfId="0" applyFont="1" applyBorder="1" applyAlignment="1">
      <alignment horizontal="center"/>
    </xf>
    <xf numFmtId="0" fontId="5" fillId="0" borderId="8" xfId="0" applyFont="1" applyBorder="1" applyAlignment="1">
      <alignment horizontal="right"/>
    </xf>
    <xf numFmtId="0" fontId="4" fillId="0" borderId="5" xfId="0" applyFont="1" applyBorder="1" applyAlignment="1">
      <alignment horizontal="center"/>
    </xf>
    <xf numFmtId="0" fontId="18" fillId="0" borderId="11" xfId="0" applyFont="1" applyBorder="1" applyAlignment="1">
      <alignment horizontal="right"/>
    </xf>
    <xf numFmtId="0" fontId="19" fillId="0" borderId="11" xfId="0" applyFont="1" applyBorder="1" applyAlignment="1">
      <alignment horizontal="right"/>
    </xf>
    <xf numFmtId="1" fontId="57" fillId="0" borderId="0" xfId="0" applyNumberFormat="1" applyFont="1" applyAlignment="1">
      <alignment horizontal="right"/>
    </xf>
    <xf numFmtId="0" fontId="57" fillId="0" borderId="0" xfId="0" applyFont="1" applyAlignment="1">
      <alignment horizontal="right"/>
    </xf>
    <xf numFmtId="0" fontId="18" fillId="0" borderId="0" xfId="0" applyFont="1" applyBorder="1" applyAlignment="1">
      <alignment horizontal="right"/>
    </xf>
    <xf numFmtId="0" fontId="19" fillId="0" borderId="0" xfId="0" applyFont="1" applyBorder="1" applyAlignment="1">
      <alignment horizontal="right"/>
    </xf>
    <xf numFmtId="10" fontId="57" fillId="0" borderId="0" xfId="1" applyNumberFormat="1" applyFont="1" applyAlignment="1">
      <alignment horizontal="right"/>
    </xf>
    <xf numFmtId="0" fontId="18" fillId="0" borderId="0" xfId="0" applyFont="1" applyBorder="1" applyAlignment="1">
      <alignment horizontal="left"/>
    </xf>
    <xf numFmtId="0" fontId="19" fillId="0" borderId="0" xfId="0" applyFont="1" applyAlignment="1">
      <alignment horizontal="left"/>
    </xf>
    <xf numFmtId="0" fontId="12" fillId="0" borderId="0" xfId="0" applyFont="1" applyAlignment="1"/>
    <xf numFmtId="0" fontId="15" fillId="0" borderId="0" xfId="0" applyFont="1" applyAlignment="1"/>
    <xf numFmtId="0" fontId="20" fillId="0" borderId="0" xfId="0" applyFont="1" applyAlignment="1"/>
    <xf numFmtId="0" fontId="13" fillId="0" borderId="0" xfId="0" applyFont="1" applyAlignment="1"/>
    <xf numFmtId="169" fontId="0" fillId="0" borderId="0" xfId="1" applyNumberFormat="1" applyFont="1" applyAlignment="1">
      <alignment horizontal="right"/>
    </xf>
    <xf numFmtId="2" fontId="69" fillId="0" borderId="0" xfId="46" applyNumberFormat="1"/>
    <xf numFmtId="2" fontId="0" fillId="0" borderId="0" xfId="0" applyNumberFormat="1"/>
    <xf numFmtId="49" fontId="55" fillId="0" borderId="0" xfId="13299" applyNumberFormat="1" applyFont="1" applyAlignmen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4" fontId="22"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wrapText="1"/>
    </xf>
    <xf numFmtId="0" fontId="3" fillId="0" borderId="0" xfId="0" applyFont="1"/>
    <xf numFmtId="0" fontId="0" fillId="0" borderId="0" xfId="0" applyFill="1" applyBorder="1" applyAlignment="1">
      <alignment horizontal="left"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1" xfId="0" applyFont="1" applyBorder="1" applyAlignment="1">
      <alignment horizontal="center" wrapText="1"/>
    </xf>
    <xf numFmtId="0" fontId="4" fillId="0" borderId="4" xfId="0" applyFont="1" applyBorder="1" applyAlignment="1">
      <alignment wrapText="1"/>
    </xf>
    <xf numFmtId="0" fontId="4" fillId="0" borderId="22" xfId="0" applyFont="1" applyBorder="1" applyAlignment="1"/>
    <xf numFmtId="0" fontId="17" fillId="0" borderId="1" xfId="0" applyFont="1" applyBorder="1" applyAlignment="1">
      <alignment horizontal="right" wrapText="1" indent="1"/>
    </xf>
    <xf numFmtId="0" fontId="4" fillId="0" borderId="4" xfId="0" applyFont="1" applyBorder="1" applyAlignment="1">
      <alignment horizontal="center" wrapText="1"/>
    </xf>
    <xf numFmtId="1" fontId="55" fillId="0" borderId="1" xfId="9175" applyNumberFormat="1" applyFont="1" applyBorder="1"/>
    <xf numFmtId="0" fontId="4" fillId="0" borderId="1" xfId="0" applyFont="1" applyBorder="1" applyAlignment="1">
      <alignment horizontal="right" wrapText="1" indent="1"/>
    </xf>
    <xf numFmtId="164" fontId="25" fillId="0" borderId="0" xfId="0" applyNumberFormat="1" applyFont="1" applyFill="1" applyBorder="1" applyAlignment="1">
      <alignment horizontal="left" vertical="top" wrapText="1"/>
    </xf>
    <xf numFmtId="0" fontId="1" fillId="0" borderId="1" xfId="9175" applyBorder="1"/>
    <xf numFmtId="0" fontId="6" fillId="0" borderId="22" xfId="0" applyFont="1" applyBorder="1" applyAlignment="1"/>
    <xf numFmtId="0" fontId="0" fillId="0" borderId="1" xfId="0" applyBorder="1"/>
    <xf numFmtId="0" fontId="26" fillId="0" borderId="0" xfId="0" applyFont="1" applyFill="1" applyBorder="1" applyAlignment="1">
      <alignment horizontal="left" vertical="top" wrapText="1"/>
    </xf>
    <xf numFmtId="0" fontId="7" fillId="0" borderId="22" xfId="0" applyFont="1" applyBorder="1" applyAlignment="1"/>
    <xf numFmtId="1" fontId="56" fillId="0" borderId="1" xfId="9175" applyNumberFormat="1" applyFont="1" applyBorder="1"/>
    <xf numFmtId="169" fontId="3" fillId="0" borderId="0" xfId="1" applyNumberFormat="1" applyFont="1" applyFill="1" applyBorder="1" applyAlignment="1">
      <alignment horizontal="left" vertical="top"/>
    </xf>
    <xf numFmtId="0" fontId="8" fillId="0" borderId="22" xfId="0" applyFont="1" applyBorder="1" applyAlignment="1"/>
    <xf numFmtId="1" fontId="4" fillId="0" borderId="1" xfId="0" applyNumberFormat="1" applyFont="1" applyBorder="1" applyAlignment="1">
      <alignment horizontal="right" wrapText="1" indent="1"/>
    </xf>
    <xf numFmtId="0" fontId="5" fillId="0" borderId="1" xfId="0" applyFont="1" applyBorder="1" applyAlignment="1">
      <alignment horizontal="right" wrapText="1" indent="1"/>
    </xf>
    <xf numFmtId="164" fontId="25" fillId="0" borderId="0" xfId="0" applyNumberFormat="1" applyFont="1" applyFill="1" applyBorder="1" applyAlignment="1">
      <alignment horizontal="center" vertical="top" wrapText="1"/>
    </xf>
    <xf numFmtId="10" fontId="3" fillId="0" borderId="0" xfId="1" applyNumberFormat="1" applyFont="1" applyFill="1" applyBorder="1" applyAlignment="1">
      <alignment horizontal="left" vertical="top"/>
    </xf>
    <xf numFmtId="1" fontId="56" fillId="0" borderId="1" xfId="9176" applyNumberFormat="1" applyFont="1" applyBorder="1"/>
    <xf numFmtId="0" fontId="17" fillId="0" borderId="22" xfId="0" applyFont="1" applyBorder="1" applyAlignment="1"/>
    <xf numFmtId="0" fontId="9" fillId="0" borderId="4" xfId="0" applyFont="1" applyBorder="1" applyAlignment="1">
      <alignment horizontal="center" wrapText="1"/>
    </xf>
    <xf numFmtId="0" fontId="10" fillId="0" borderId="22" xfId="0" applyFont="1" applyBorder="1" applyAlignment="1"/>
    <xf numFmtId="0" fontId="10" fillId="0" borderId="1" xfId="0" applyFont="1" applyBorder="1" applyAlignment="1">
      <alignment horizontal="right" wrapText="1" indent="1"/>
    </xf>
    <xf numFmtId="164" fontId="27"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center" vertical="top" wrapText="1"/>
    </xf>
    <xf numFmtId="0" fontId="4" fillId="0" borderId="9" xfId="0" applyFont="1" applyBorder="1" applyAlignment="1">
      <alignment horizontal="center" wrapText="1"/>
    </xf>
    <xf numFmtId="0" fontId="5" fillId="0" borderId="32" xfId="0" applyFont="1" applyBorder="1" applyAlignment="1"/>
    <xf numFmtId="0" fontId="4" fillId="0" borderId="7" xfId="0" applyFont="1" applyBorder="1" applyAlignment="1">
      <alignment horizontal="center" wrapText="1"/>
    </xf>
    <xf numFmtId="0" fontId="4" fillId="0" borderId="33" xfId="0" applyFont="1" applyBorder="1" applyAlignment="1"/>
    <xf numFmtId="1" fontId="56" fillId="0" borderId="1" xfId="9177" applyNumberFormat="1" applyFont="1" applyBorder="1"/>
    <xf numFmtId="1" fontId="56" fillId="0" borderId="1" xfId="9178" applyNumberFormat="1" applyFont="1" applyBorder="1"/>
    <xf numFmtId="164" fontId="31"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left" vertical="top" wrapText="1"/>
    </xf>
    <xf numFmtId="164" fontId="31"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 fontId="56" fillId="0" borderId="1" xfId="9179" applyNumberFormat="1" applyFont="1" applyBorder="1"/>
    <xf numFmtId="164" fontId="29" fillId="0" borderId="0" xfId="0" applyNumberFormat="1" applyFont="1" applyFill="1" applyBorder="1" applyAlignment="1">
      <alignment horizontal="left" vertical="top" wrapText="1"/>
    </xf>
    <xf numFmtId="1" fontId="56" fillId="0" borderId="1" xfId="9180" applyNumberFormat="1" applyFont="1" applyBorder="1"/>
    <xf numFmtId="49" fontId="55" fillId="0" borderId="0" xfId="9185" applyNumberFormat="1" applyFont="1" applyAlignment="1"/>
    <xf numFmtId="1" fontId="55" fillId="0" borderId="1" xfId="9181" applyNumberFormat="1" applyFont="1" applyBorder="1"/>
    <xf numFmtId="49" fontId="55" fillId="0" borderId="0" xfId="9182" applyNumberFormat="1" applyFont="1" applyAlignment="1"/>
    <xf numFmtId="1" fontId="55" fillId="0" borderId="1" xfId="9183" applyNumberFormat="1" applyFont="1" applyBorder="1"/>
    <xf numFmtId="0" fontId="5" fillId="0" borderId="22" xfId="0" applyFont="1" applyBorder="1" applyAlignment="1"/>
    <xf numFmtId="1" fontId="56" fillId="0" borderId="1" xfId="9184" applyNumberFormat="1" applyFont="1" applyBorder="1"/>
    <xf numFmtId="164" fontId="34" fillId="0" borderId="0" xfId="0" applyNumberFormat="1" applyFont="1" applyFill="1" applyBorder="1" applyAlignment="1">
      <alignment horizontal="left" vertical="top" wrapText="1"/>
    </xf>
    <xf numFmtId="164" fontId="35" fillId="0" borderId="0" xfId="0" applyNumberFormat="1" applyFont="1" applyFill="1" applyBorder="1" applyAlignment="1">
      <alignment horizontal="left" vertical="top" wrapText="1"/>
    </xf>
    <xf numFmtId="0" fontId="5" fillId="0" borderId="22" xfId="0" applyFont="1" applyBorder="1" applyAlignment="1">
      <alignment horizontal="right"/>
    </xf>
    <xf numFmtId="164" fontId="36"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left" vertical="top" wrapText="1"/>
    </xf>
    <xf numFmtId="0" fontId="4" fillId="0" borderId="5" xfId="0" applyFont="1" applyBorder="1" applyAlignment="1">
      <alignment horizontal="center" wrapText="1"/>
    </xf>
    <xf numFmtId="0" fontId="4" fillId="0" borderId="34" xfId="0" applyFont="1" applyBorder="1" applyAlignment="1"/>
    <xf numFmtId="1" fontId="55" fillId="0" borderId="1" xfId="9186" applyNumberFormat="1" applyFont="1" applyBorder="1"/>
    <xf numFmtId="1" fontId="57" fillId="0" borderId="0" xfId="0" applyNumberFormat="1" applyFont="1" applyAlignment="1">
      <alignment horizontal="right" indent="1"/>
    </xf>
    <xf numFmtId="0" fontId="57" fillId="0" borderId="0" xfId="0" applyFont="1" applyAlignment="1">
      <alignment horizontal="right" indent="1"/>
    </xf>
    <xf numFmtId="0" fontId="18" fillId="0" borderId="0" xfId="0" applyFont="1" applyBorder="1" applyAlignment="1">
      <alignment horizontal="right" wrapText="1"/>
    </xf>
    <xf numFmtId="10" fontId="57" fillId="0" borderId="0" xfId="1" applyNumberFormat="1" applyFont="1" applyAlignment="1">
      <alignment horizontal="right" indent="1"/>
    </xf>
    <xf numFmtId="0" fontId="0" fillId="0" borderId="0" xfId="0" applyAlignment="1">
      <alignment horizontal="right" indent="1"/>
    </xf>
    <xf numFmtId="169" fontId="0" fillId="0" borderId="0" xfId="1" applyNumberFormat="1" applyFont="1" applyAlignment="1">
      <alignment horizontal="right" indent="1"/>
    </xf>
    <xf numFmtId="0" fontId="12" fillId="0" borderId="0" xfId="0" applyFont="1"/>
    <xf numFmtId="0" fontId="15" fillId="0" borderId="0" xfId="0" applyFont="1"/>
    <xf numFmtId="0" fontId="20" fillId="0" borderId="0" xfId="0" applyFont="1"/>
    <xf numFmtId="0" fontId="13" fillId="0" borderId="0" xfId="0" applyFont="1"/>
    <xf numFmtId="0" fontId="0" fillId="0" borderId="0" xfId="0" applyBorder="1" applyAlignment="1">
      <alignment horizontal="right"/>
    </xf>
    <xf numFmtId="0" fontId="0" fillId="0" borderId="0" xfId="0" applyFill="1" applyBorder="1"/>
    <xf numFmtId="3" fontId="20" fillId="0" borderId="0" xfId="0" applyNumberFormat="1" applyFont="1" applyBorder="1"/>
    <xf numFmtId="3" fontId="20" fillId="0" borderId="0" xfId="0" applyNumberFormat="1" applyFont="1" applyBorder="1" applyAlignment="1">
      <alignment horizontal="right" wrapText="1" indent="1"/>
    </xf>
    <xf numFmtId="3" fontId="20" fillId="0" borderId="0" xfId="0" applyNumberFormat="1" applyFont="1" applyFill="1" applyBorder="1"/>
    <xf numFmtId="0" fontId="94" fillId="0" borderId="0" xfId="0" applyFont="1" applyBorder="1"/>
    <xf numFmtId="0" fontId="20" fillId="0" borderId="0" xfId="0" applyFont="1" applyFill="1" applyBorder="1"/>
    <xf numFmtId="2" fontId="0" fillId="0" borderId="0" xfId="0" applyNumberFormat="1" applyBorder="1"/>
    <xf numFmtId="3" fontId="94" fillId="0" borderId="0" xfId="0" applyNumberFormat="1" applyFont="1" applyBorder="1"/>
    <xf numFmtId="2" fontId="0" fillId="0" borderId="0" xfId="0" applyNumberFormat="1" applyBorder="1" applyAlignment="1">
      <alignment horizontal="right"/>
    </xf>
    <xf numFmtId="1" fontId="17" fillId="0" borderId="1" xfId="0" applyNumberFormat="1" applyFont="1" applyBorder="1" applyAlignment="1">
      <alignment horizontal="right" wrapText="1" indent="1"/>
    </xf>
    <xf numFmtId="0" fontId="69" fillId="0" borderId="0" xfId="46" applyAlignment="1">
      <alignment horizontal="right"/>
    </xf>
    <xf numFmtId="2" fontId="69" fillId="0" borderId="0" xfId="46" applyNumberFormat="1" applyAlignment="1">
      <alignment horizontal="right"/>
    </xf>
    <xf numFmtId="0" fontId="69" fillId="0" borderId="0" xfId="46" applyFill="1" applyAlignment="1">
      <alignment horizontal="right"/>
    </xf>
    <xf numFmtId="3" fontId="0" fillId="0" borderId="0" xfId="0" applyNumberFormat="1" applyAlignment="1">
      <alignment horizontal="right"/>
    </xf>
    <xf numFmtId="164" fontId="95" fillId="0" borderId="35" xfId="0" applyNumberFormat="1" applyFont="1" applyFill="1" applyBorder="1" applyAlignment="1">
      <alignment horizontal="right" vertical="center" wrapText="1"/>
    </xf>
    <xf numFmtId="0" fontId="21" fillId="0" borderId="35" xfId="0" applyFont="1" applyFill="1" applyBorder="1" applyAlignment="1">
      <alignment horizontal="left" vertical="top" wrapText="1"/>
    </xf>
    <xf numFmtId="164" fontId="96" fillId="0" borderId="35" xfId="0" applyNumberFormat="1" applyFont="1" applyFill="1" applyBorder="1" applyAlignment="1">
      <alignment horizontal="right" vertical="center" wrapText="1"/>
    </xf>
    <xf numFmtId="49" fontId="0" fillId="0" borderId="0" xfId="0" applyNumberFormat="1" applyAlignment="1">
      <alignment horizontal="right"/>
    </xf>
    <xf numFmtId="49" fontId="55" fillId="0" borderId="0" xfId="13299" applyNumberFormat="1" applyFont="1" applyAlignment="1">
      <alignment horizontal="left"/>
    </xf>
    <xf numFmtId="0" fontId="4" fillId="0" borderId="21" xfId="0" applyFont="1" applyBorder="1" applyAlignment="1">
      <alignment horizontal="left"/>
    </xf>
    <xf numFmtId="0" fontId="4" fillId="0" borderId="1" xfId="0" applyFont="1" applyBorder="1" applyAlignment="1">
      <alignment horizontal="center"/>
    </xf>
    <xf numFmtId="0" fontId="4" fillId="0" borderId="22" xfId="0" applyFont="1" applyBorder="1" applyAlignment="1">
      <alignment horizontal="left"/>
    </xf>
    <xf numFmtId="1" fontId="55" fillId="0" borderId="1" xfId="9175" applyNumberFormat="1" applyFont="1" applyBorder="1" applyAlignment="1"/>
    <xf numFmtId="0" fontId="1" fillId="0" borderId="1" xfId="9175" applyBorder="1" applyAlignment="1"/>
    <xf numFmtId="0" fontId="6" fillId="0" borderId="22" xfId="0" applyFont="1" applyBorder="1" applyAlignment="1">
      <alignment horizontal="left"/>
    </xf>
    <xf numFmtId="0" fontId="0" fillId="0" borderId="1" xfId="0" applyBorder="1" applyAlignment="1"/>
    <xf numFmtId="0" fontId="7" fillId="0" borderId="22" xfId="0" applyFont="1" applyBorder="1" applyAlignment="1">
      <alignment horizontal="left"/>
    </xf>
    <xf numFmtId="1" fontId="56" fillId="0" borderId="1" xfId="9175" applyNumberFormat="1" applyFont="1" applyBorder="1" applyAlignment="1"/>
    <xf numFmtId="0" fontId="8" fillId="0" borderId="22" xfId="0" applyFont="1" applyBorder="1" applyAlignment="1">
      <alignment horizontal="left"/>
    </xf>
    <xf numFmtId="1" fontId="56" fillId="0" borderId="1" xfId="9176" applyNumberFormat="1" applyFont="1" applyBorder="1" applyAlignment="1"/>
    <xf numFmtId="0" fontId="17" fillId="0" borderId="22" xfId="0" applyFont="1" applyBorder="1" applyAlignment="1">
      <alignment horizontal="left"/>
    </xf>
    <xf numFmtId="1" fontId="17" fillId="0" borderId="1" xfId="0" applyNumberFormat="1" applyFont="1" applyBorder="1" applyAlignment="1">
      <alignment horizontal="right"/>
    </xf>
    <xf numFmtId="0" fontId="10" fillId="0" borderId="22" xfId="0" applyFont="1" applyBorder="1" applyAlignment="1">
      <alignment horizontal="left"/>
    </xf>
    <xf numFmtId="0" fontId="5" fillId="0" borderId="32" xfId="0" applyFont="1" applyBorder="1" applyAlignment="1">
      <alignment horizontal="left"/>
    </xf>
    <xf numFmtId="0" fontId="4" fillId="0" borderId="33" xfId="0" applyFont="1" applyBorder="1" applyAlignment="1">
      <alignment horizontal="left"/>
    </xf>
    <xf numFmtId="1" fontId="56" fillId="0" borderId="1" xfId="9177" applyNumberFormat="1" applyFont="1" applyBorder="1" applyAlignment="1"/>
    <xf numFmtId="1" fontId="56" fillId="0" borderId="1" xfId="9178" applyNumberFormat="1" applyFont="1" applyBorder="1" applyAlignment="1"/>
    <xf numFmtId="0" fontId="98" fillId="0" borderId="0" xfId="0" applyFont="1" applyFill="1" applyBorder="1" applyAlignment="1">
      <alignment horizontal="left" vertical="top"/>
    </xf>
    <xf numFmtId="1" fontId="56" fillId="0" borderId="1" xfId="9179" applyNumberFormat="1" applyFont="1" applyBorder="1" applyAlignment="1"/>
    <xf numFmtId="1" fontId="56" fillId="0" borderId="1" xfId="9180" applyNumberFormat="1" applyFont="1" applyBorder="1" applyAlignment="1"/>
    <xf numFmtId="49" fontId="55" fillId="0" borderId="1" xfId="9185" applyNumberFormat="1" applyFont="1" applyBorder="1" applyAlignment="1"/>
    <xf numFmtId="1" fontId="55" fillId="0" borderId="1" xfId="9181" applyNumberFormat="1" applyFont="1" applyBorder="1" applyAlignment="1"/>
    <xf numFmtId="0" fontId="98" fillId="0" borderId="22" xfId="0" applyFont="1" applyFill="1" applyBorder="1" applyAlignment="1">
      <alignment horizontal="left" vertical="top"/>
    </xf>
    <xf numFmtId="1" fontId="55" fillId="0" borderId="1" xfId="9183" applyNumberFormat="1" applyFont="1" applyBorder="1" applyAlignment="1"/>
    <xf numFmtId="164" fontId="99" fillId="0" borderId="1" xfId="0" applyNumberFormat="1" applyFont="1" applyFill="1" applyBorder="1" applyAlignment="1">
      <alignment horizontal="right"/>
    </xf>
    <xf numFmtId="0" fontId="5" fillId="0" borderId="22" xfId="0" applyFont="1" applyBorder="1" applyAlignment="1">
      <alignment horizontal="left"/>
    </xf>
    <xf numFmtId="1" fontId="56" fillId="0" borderId="1" xfId="9184" applyNumberFormat="1" applyFont="1" applyBorder="1" applyAlignment="1"/>
    <xf numFmtId="164" fontId="17" fillId="0" borderId="1" xfId="0" applyNumberFormat="1" applyFont="1" applyBorder="1" applyAlignment="1">
      <alignment horizontal="right"/>
    </xf>
    <xf numFmtId="0" fontId="4" fillId="0" borderId="34" xfId="0" applyFont="1" applyBorder="1" applyAlignment="1">
      <alignment horizontal="left"/>
    </xf>
    <xf numFmtId="164" fontId="100" fillId="0" borderId="36" xfId="0" applyNumberFormat="1" applyFont="1" applyFill="1" applyBorder="1" applyAlignment="1">
      <alignment horizontal="right"/>
    </xf>
    <xf numFmtId="164" fontId="100" fillId="0" borderId="37" xfId="0" applyNumberFormat="1" applyFont="1" applyFill="1" applyBorder="1" applyAlignment="1">
      <alignment horizontal="right"/>
    </xf>
    <xf numFmtId="0" fontId="4" fillId="0" borderId="33" xfId="0" applyFont="1" applyBorder="1" applyAlignment="1">
      <alignment horizontal="right"/>
    </xf>
    <xf numFmtId="0" fontId="19" fillId="0" borderId="0" xfId="0" applyFont="1" applyBorder="1" applyAlignment="1">
      <alignment horizontal="left"/>
    </xf>
    <xf numFmtId="169" fontId="20" fillId="0" borderId="0" xfId="1" applyNumberFormat="1" applyFont="1" applyAlignment="1">
      <alignment horizontal="right"/>
    </xf>
    <xf numFmtId="0" fontId="20" fillId="0" borderId="0" xfId="0" applyFont="1" applyAlignment="1">
      <alignment horizontal="left"/>
    </xf>
    <xf numFmtId="0" fontId="21" fillId="0" borderId="0" xfId="0" applyFont="1" applyAlignment="1">
      <alignment horizontal="left"/>
    </xf>
    <xf numFmtId="1" fontId="55" fillId="0" borderId="1" xfId="9186" applyNumberFormat="1"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55" fillId="0" borderId="0" xfId="9175" applyNumberFormat="1" applyFont="1" applyAlignment="1"/>
    <xf numFmtId="0" fontId="1" fillId="0" borderId="0" xfId="9175" applyAlignment="1"/>
    <xf numFmtId="0" fontId="6" fillId="0" borderId="1" xfId="0" applyFont="1" applyBorder="1" applyAlignment="1">
      <alignment horizontal="left"/>
    </xf>
    <xf numFmtId="0" fontId="7" fillId="0" borderId="1" xfId="0" applyFont="1" applyBorder="1" applyAlignment="1">
      <alignment horizontal="left"/>
    </xf>
    <xf numFmtId="1" fontId="56" fillId="0" borderId="0" xfId="9175" applyNumberFormat="1" applyFont="1" applyAlignment="1"/>
    <xf numFmtId="0" fontId="8" fillId="0" borderId="1" xfId="0" applyFont="1" applyBorder="1" applyAlignment="1">
      <alignment horizontal="left"/>
    </xf>
    <xf numFmtId="1" fontId="56" fillId="0" borderId="0" xfId="9176" applyNumberFormat="1" applyFont="1" applyAlignment="1"/>
    <xf numFmtId="0" fontId="17" fillId="0" borderId="1" xfId="0" applyFont="1" applyBorder="1" applyAlignment="1">
      <alignment horizontal="left"/>
    </xf>
    <xf numFmtId="0" fontId="10" fillId="0" borderId="1" xfId="0" applyFont="1" applyBorder="1" applyAlignment="1">
      <alignment horizontal="left"/>
    </xf>
    <xf numFmtId="0" fontId="5" fillId="0" borderId="10" xfId="0" applyFont="1" applyBorder="1" applyAlignment="1">
      <alignment horizontal="left"/>
    </xf>
    <xf numFmtId="0" fontId="4" fillId="0" borderId="8" xfId="0" applyFont="1" applyBorder="1" applyAlignment="1">
      <alignment horizontal="left"/>
    </xf>
    <xf numFmtId="1" fontId="56" fillId="0" borderId="0" xfId="9177" applyNumberFormat="1" applyFont="1" applyAlignment="1"/>
    <xf numFmtId="1" fontId="56" fillId="0" borderId="0" xfId="9178" applyNumberFormat="1" applyFont="1" applyAlignment="1"/>
    <xf numFmtId="1" fontId="56" fillId="0" borderId="0" xfId="9179" applyNumberFormat="1" applyFont="1" applyAlignment="1"/>
    <xf numFmtId="1" fontId="56" fillId="0" borderId="0" xfId="9180" applyNumberFormat="1" applyFont="1" applyAlignment="1"/>
    <xf numFmtId="0" fontId="98" fillId="0" borderId="1" xfId="0" applyFont="1" applyFill="1" applyBorder="1" applyAlignment="1">
      <alignment horizontal="left" vertical="top"/>
    </xf>
    <xf numFmtId="0" fontId="5" fillId="0" borderId="1" xfId="0" applyFont="1" applyBorder="1" applyAlignment="1">
      <alignment horizontal="left"/>
    </xf>
    <xf numFmtId="164" fontId="99" fillId="0" borderId="0" xfId="0" applyNumberFormat="1" applyFont="1" applyFill="1" applyBorder="1" applyAlignment="1">
      <alignment horizontal="right"/>
    </xf>
    <xf numFmtId="0" fontId="4" fillId="0" borderId="6" xfId="0" applyFont="1" applyBorder="1" applyAlignment="1">
      <alignment horizontal="left"/>
    </xf>
    <xf numFmtId="1" fontId="55" fillId="0" borderId="0" xfId="9186" applyNumberFormat="1" applyFont="1" applyAlignment="1"/>
    <xf numFmtId="1" fontId="55" fillId="0" borderId="0" xfId="9181" applyNumberFormat="1" applyFont="1" applyAlignment="1"/>
    <xf numFmtId="49" fontId="55" fillId="0" borderId="0" xfId="9182" applyNumberFormat="1" applyFont="1" applyAlignment="1">
      <alignment horizontal="left"/>
    </xf>
    <xf numFmtId="1" fontId="55" fillId="0" borderId="0" xfId="9183" applyNumberFormat="1" applyFont="1" applyAlignment="1"/>
    <xf numFmtId="1" fontId="56" fillId="0" borderId="0" xfId="9184" applyNumberFormat="1" applyFont="1" applyAlignment="1"/>
    <xf numFmtId="1" fontId="5" fillId="0" borderId="1" xfId="0" applyNumberFormat="1" applyFont="1" applyBorder="1" applyAlignment="1">
      <alignment horizontal="right"/>
    </xf>
    <xf numFmtId="1" fontId="0" fillId="0" borderId="0" xfId="0" applyNumberFormat="1" applyFill="1" applyBorder="1"/>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cats</a:t>
            </a:r>
          </a:p>
        </c:rich>
      </c:tx>
      <c:layout>
        <c:manualLayout>
          <c:xMode val="edge"/>
          <c:yMode val="edge"/>
          <c:x val="0.28135931758530186"/>
          <c:y val="2.3486499741165571E-2"/>
        </c:manualLayout>
      </c:layout>
      <c:overlay val="0"/>
    </c:title>
    <c:autoTitleDeleted val="0"/>
    <c:plotArea>
      <c:layout>
        <c:manualLayout>
          <c:layoutTarget val="inner"/>
          <c:xMode val="edge"/>
          <c:yMode val="edge"/>
          <c:x val="0.15507864148560374"/>
          <c:y val="0.22813966436013683"/>
          <c:w val="0.54008402867552008"/>
          <c:h val="0.57730901535035395"/>
        </c:manualLayout>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all!$B$2:$G$2</c:f>
              <c:numCache>
                <c:formatCode>General</c:formatCode>
                <c:ptCount val="6"/>
                <c:pt idx="0">
                  <c:v>2008</c:v>
                </c:pt>
                <c:pt idx="1">
                  <c:v>2009</c:v>
                </c:pt>
                <c:pt idx="2">
                  <c:v>2010</c:v>
                </c:pt>
                <c:pt idx="3">
                  <c:v>2011</c:v>
                </c:pt>
                <c:pt idx="4">
                  <c:v>2012</c:v>
                </c:pt>
                <c:pt idx="5">
                  <c:v>2013</c:v>
                </c:pt>
              </c:numCache>
            </c:numRef>
          </c:cat>
          <c:val>
            <c:numRef>
              <c:f>all!$B$4:$G$4</c:f>
              <c:numCache>
                <c:formatCode>General</c:formatCode>
                <c:ptCount val="6"/>
                <c:pt idx="0">
                  <c:v>6669</c:v>
                </c:pt>
                <c:pt idx="1">
                  <c:v>8747</c:v>
                </c:pt>
                <c:pt idx="2">
                  <c:v>7768</c:v>
                </c:pt>
                <c:pt idx="3">
                  <c:v>6931</c:v>
                </c:pt>
                <c:pt idx="4">
                  <c:v>4959</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all!$B$2:$G$2</c:f>
              <c:numCache>
                <c:formatCode>General</c:formatCode>
                <c:ptCount val="6"/>
                <c:pt idx="0">
                  <c:v>2008</c:v>
                </c:pt>
                <c:pt idx="1">
                  <c:v>2009</c:v>
                </c:pt>
                <c:pt idx="2">
                  <c:v>2010</c:v>
                </c:pt>
                <c:pt idx="3">
                  <c:v>2011</c:v>
                </c:pt>
                <c:pt idx="4">
                  <c:v>2012</c:v>
                </c:pt>
                <c:pt idx="5">
                  <c:v>2013</c:v>
                </c:pt>
              </c:numCache>
            </c:numRef>
          </c:cat>
          <c:val>
            <c:numRef>
              <c:f>all!$B$5:$G$5</c:f>
              <c:numCache>
                <c:formatCode>General</c:formatCode>
                <c:ptCount val="6"/>
                <c:pt idx="0">
                  <c:v>4197</c:v>
                </c:pt>
                <c:pt idx="1">
                  <c:v>6098</c:v>
                </c:pt>
                <c:pt idx="2">
                  <c:v>4295</c:v>
                </c:pt>
                <c:pt idx="3">
                  <c:v>3439</c:v>
                </c:pt>
                <c:pt idx="4">
                  <c:v>564</c:v>
                </c:pt>
              </c:numCache>
            </c:numRef>
          </c:val>
          <c:smooth val="0"/>
        </c:ser>
        <c:ser>
          <c:idx val="0"/>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all!$B$2:$G$2</c:f>
              <c:numCache>
                <c:formatCode>General</c:formatCode>
                <c:ptCount val="6"/>
                <c:pt idx="0">
                  <c:v>2008</c:v>
                </c:pt>
                <c:pt idx="1">
                  <c:v>2009</c:v>
                </c:pt>
                <c:pt idx="2">
                  <c:v>2010</c:v>
                </c:pt>
                <c:pt idx="3">
                  <c:v>2011</c:v>
                </c:pt>
                <c:pt idx="4">
                  <c:v>2012</c:v>
                </c:pt>
                <c:pt idx="5">
                  <c:v>2013</c:v>
                </c:pt>
              </c:numCache>
            </c:numRef>
          </c:cat>
          <c:val>
            <c:numRef>
              <c:f>all!$B$6:$G$6</c:f>
              <c:numCache>
                <c:formatCode>General</c:formatCode>
                <c:ptCount val="6"/>
                <c:pt idx="0">
                  <c:v>2649</c:v>
                </c:pt>
                <c:pt idx="1">
                  <c:v>1838</c:v>
                </c:pt>
                <c:pt idx="2">
                  <c:v>6721</c:v>
                </c:pt>
                <c:pt idx="3">
                  <c:v>8235</c:v>
                </c:pt>
                <c:pt idx="4">
                  <c:v>3526</c:v>
                </c:pt>
              </c:numCache>
            </c:numRef>
          </c:val>
          <c:smooth val="0"/>
        </c:ser>
        <c:dLbls>
          <c:showLegendKey val="0"/>
          <c:showVal val="0"/>
          <c:showCatName val="0"/>
          <c:showSerName val="0"/>
          <c:showPercent val="0"/>
          <c:showBubbleSize val="0"/>
        </c:dLbls>
        <c:smooth val="0"/>
        <c:axId val="253765840"/>
        <c:axId val="253766400"/>
      </c:lineChart>
      <c:catAx>
        <c:axId val="253765840"/>
        <c:scaling>
          <c:orientation val="minMax"/>
        </c:scaling>
        <c:delete val="0"/>
        <c:axPos val="b"/>
        <c:numFmt formatCode="General" sourceLinked="1"/>
        <c:majorTickMark val="out"/>
        <c:minorTickMark val="none"/>
        <c:tickLblPos val="nextTo"/>
        <c:txPr>
          <a:bodyPr rot="2700000"/>
          <a:lstStyle/>
          <a:p>
            <a:pPr>
              <a:defRPr/>
            </a:pPr>
            <a:endParaRPr lang="en-US"/>
          </a:p>
        </c:txPr>
        <c:crossAx val="253766400"/>
        <c:crosses val="autoZero"/>
        <c:auto val="1"/>
        <c:lblAlgn val="ctr"/>
        <c:lblOffset val="100"/>
        <c:noMultiLvlLbl val="0"/>
      </c:catAx>
      <c:valAx>
        <c:axId val="253766400"/>
        <c:scaling>
          <c:orientation val="minMax"/>
        </c:scaling>
        <c:delete val="0"/>
        <c:axPos val="l"/>
        <c:majorGridlines/>
        <c:numFmt formatCode="General" sourceLinked="1"/>
        <c:majorTickMark val="out"/>
        <c:minorTickMark val="none"/>
        <c:tickLblPos val="nextTo"/>
        <c:crossAx val="253765840"/>
        <c:crosses val="autoZero"/>
        <c:crossBetween val="between"/>
      </c:valAx>
    </c:plotArea>
    <c:legend>
      <c:legendPos val="r"/>
      <c:layout>
        <c:manualLayout>
          <c:xMode val="edge"/>
          <c:yMode val="edge"/>
          <c:x val="0.6801380237918021"/>
          <c:y val="0.31155177971174658"/>
          <c:w val="0.31208818114153647"/>
          <c:h val="0.42369065708891651"/>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0"/>
          <a:lstStyle/>
          <a:p>
            <a:pPr>
              <a:defRPr/>
            </a:pPr>
            <a:r>
              <a:rPr lang="en-US"/>
              <a:t>dogs</a:t>
            </a:r>
          </a:p>
        </c:rich>
      </c:tx>
      <c:layout>
        <c:manualLayout>
          <c:xMode val="edge"/>
          <c:yMode val="edge"/>
          <c:x val="0.23302551335494828"/>
          <c:y val="4.3346665000208305E-2"/>
        </c:manualLayout>
      </c:layout>
      <c:overlay val="0"/>
    </c:title>
    <c:autoTitleDeleted val="0"/>
    <c:plotArea>
      <c:layout>
        <c:manualLayout>
          <c:layoutTarget val="inner"/>
          <c:xMode val="edge"/>
          <c:yMode val="edge"/>
          <c:x val="0.16302427821522308"/>
          <c:y val="0.26385248609658057"/>
          <c:w val="0.52373654855643048"/>
          <c:h val="0.52159664482499124"/>
        </c:manualLayout>
      </c:layout>
      <c:lineChart>
        <c:grouping val="standard"/>
        <c:varyColors val="0"/>
        <c:ser>
          <c:idx val="0"/>
          <c:order val="0"/>
          <c:tx>
            <c:strRef>
              <c:f>all!$A$10</c:f>
              <c:strCache>
                <c:ptCount val="1"/>
                <c:pt idx="0">
                  <c:v>dogs in</c:v>
                </c:pt>
              </c:strCache>
            </c:strRef>
          </c:tx>
          <c:spPr>
            <a:ln>
              <a:solidFill>
                <a:srgbClr val="7030A0"/>
              </a:solidFill>
            </a:ln>
          </c:spPr>
          <c:marker>
            <c:symbol val="none"/>
          </c:marker>
          <c:cat>
            <c:numRef>
              <c:f>all!$B$2:$H$2</c:f>
              <c:numCache>
                <c:formatCode>General</c:formatCode>
                <c:ptCount val="7"/>
                <c:pt idx="0">
                  <c:v>2008</c:v>
                </c:pt>
                <c:pt idx="1">
                  <c:v>2009</c:v>
                </c:pt>
                <c:pt idx="2">
                  <c:v>2010</c:v>
                </c:pt>
                <c:pt idx="3">
                  <c:v>2011</c:v>
                </c:pt>
                <c:pt idx="4">
                  <c:v>2012</c:v>
                </c:pt>
                <c:pt idx="5">
                  <c:v>2013</c:v>
                </c:pt>
              </c:numCache>
            </c:numRef>
          </c:cat>
          <c:val>
            <c:numRef>
              <c:f>all!$B$10:$H$10</c:f>
              <c:numCache>
                <c:formatCode>General</c:formatCode>
                <c:ptCount val="7"/>
                <c:pt idx="0">
                  <c:v>6981</c:v>
                </c:pt>
                <c:pt idx="1">
                  <c:v>7943</c:v>
                </c:pt>
                <c:pt idx="2">
                  <c:v>8839</c:v>
                </c:pt>
                <c:pt idx="3">
                  <c:v>8812</c:v>
                </c:pt>
                <c:pt idx="4">
                  <c:v>12619</c:v>
                </c:pt>
              </c:numCache>
            </c:numRef>
          </c:val>
          <c:smooth val="0"/>
        </c:ser>
        <c:ser>
          <c:idx val="1"/>
          <c:order val="1"/>
          <c:tx>
            <c:strRef>
              <c:f>all!$A$11</c:f>
              <c:strCache>
                <c:ptCount val="1"/>
                <c:pt idx="0">
                  <c:v>dogs euthanized</c:v>
                </c:pt>
              </c:strCache>
            </c:strRef>
          </c:tx>
          <c:spPr>
            <a:ln>
              <a:solidFill>
                <a:srgbClr val="FF0000"/>
              </a:solidFill>
            </a:ln>
          </c:spPr>
          <c:marker>
            <c:symbol val="none"/>
          </c:marker>
          <c:cat>
            <c:numRef>
              <c:f>all!$B$2:$H$2</c:f>
              <c:numCache>
                <c:formatCode>General</c:formatCode>
                <c:ptCount val="7"/>
                <c:pt idx="0">
                  <c:v>2008</c:v>
                </c:pt>
                <c:pt idx="1">
                  <c:v>2009</c:v>
                </c:pt>
                <c:pt idx="2">
                  <c:v>2010</c:v>
                </c:pt>
                <c:pt idx="3">
                  <c:v>2011</c:v>
                </c:pt>
                <c:pt idx="4">
                  <c:v>2012</c:v>
                </c:pt>
                <c:pt idx="5">
                  <c:v>2013</c:v>
                </c:pt>
              </c:numCache>
            </c:numRef>
          </c:cat>
          <c:val>
            <c:numRef>
              <c:f>all!$B$11:$H$11</c:f>
              <c:numCache>
                <c:formatCode>General</c:formatCode>
                <c:ptCount val="7"/>
                <c:pt idx="0">
                  <c:v>2400</c:v>
                </c:pt>
                <c:pt idx="1">
                  <c:v>2869</c:v>
                </c:pt>
                <c:pt idx="2">
                  <c:v>2653</c:v>
                </c:pt>
                <c:pt idx="3">
                  <c:v>2326</c:v>
                </c:pt>
                <c:pt idx="4">
                  <c:v>1332</c:v>
                </c:pt>
              </c:numCache>
            </c:numRef>
          </c:val>
          <c:smooth val="0"/>
        </c:ser>
        <c:ser>
          <c:idx val="2"/>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all!$B$2:$H$2</c:f>
              <c:numCache>
                <c:formatCode>General</c:formatCode>
                <c:ptCount val="7"/>
                <c:pt idx="0">
                  <c:v>2008</c:v>
                </c:pt>
                <c:pt idx="1">
                  <c:v>2009</c:v>
                </c:pt>
                <c:pt idx="2">
                  <c:v>2010</c:v>
                </c:pt>
                <c:pt idx="3">
                  <c:v>2011</c:v>
                </c:pt>
                <c:pt idx="4">
                  <c:v>2012</c:v>
                </c:pt>
                <c:pt idx="5">
                  <c:v>2013</c:v>
                </c:pt>
              </c:numCache>
            </c:numRef>
          </c:cat>
          <c:val>
            <c:numRef>
              <c:f>all!$B$12:$H$12</c:f>
              <c:numCache>
                <c:formatCode>0</c:formatCode>
                <c:ptCount val="7"/>
                <c:pt idx="0">
                  <c:v>2208</c:v>
                </c:pt>
                <c:pt idx="1">
                  <c:v>2173</c:v>
                </c:pt>
                <c:pt idx="2">
                  <c:v>5046</c:v>
                </c:pt>
                <c:pt idx="3">
                  <c:v>9485</c:v>
                </c:pt>
                <c:pt idx="4">
                  <c:v>3937</c:v>
                </c:pt>
              </c:numCache>
            </c:numRef>
          </c:val>
          <c:smooth val="0"/>
        </c:ser>
        <c:dLbls>
          <c:showLegendKey val="0"/>
          <c:showVal val="0"/>
          <c:showCatName val="0"/>
          <c:showSerName val="0"/>
          <c:showPercent val="0"/>
          <c:showBubbleSize val="0"/>
        </c:dLbls>
        <c:smooth val="0"/>
        <c:axId val="153001120"/>
        <c:axId val="257659952"/>
      </c:lineChart>
      <c:catAx>
        <c:axId val="153001120"/>
        <c:scaling>
          <c:orientation val="minMax"/>
        </c:scaling>
        <c:delete val="0"/>
        <c:axPos val="b"/>
        <c:numFmt formatCode="General" sourceLinked="1"/>
        <c:majorTickMark val="out"/>
        <c:minorTickMark val="none"/>
        <c:tickLblPos val="nextTo"/>
        <c:txPr>
          <a:bodyPr rot="2700000"/>
          <a:lstStyle/>
          <a:p>
            <a:pPr>
              <a:defRPr/>
            </a:pPr>
            <a:endParaRPr lang="en-US"/>
          </a:p>
        </c:txPr>
        <c:crossAx val="257659952"/>
        <c:crosses val="autoZero"/>
        <c:auto val="1"/>
        <c:lblAlgn val="ctr"/>
        <c:lblOffset val="100"/>
        <c:noMultiLvlLbl val="0"/>
      </c:catAx>
      <c:valAx>
        <c:axId val="257659952"/>
        <c:scaling>
          <c:orientation val="minMax"/>
        </c:scaling>
        <c:delete val="0"/>
        <c:axPos val="l"/>
        <c:majorGridlines/>
        <c:numFmt formatCode="General" sourceLinked="1"/>
        <c:majorTickMark val="out"/>
        <c:minorTickMark val="none"/>
        <c:tickLblPos val="nextTo"/>
        <c:crossAx val="153001120"/>
        <c:crosses val="autoZero"/>
        <c:crossBetween val="between"/>
      </c:valAx>
    </c:plotArea>
    <c:legend>
      <c:legendPos val="r"/>
      <c:layout>
        <c:manualLayout>
          <c:xMode val="edge"/>
          <c:yMode val="edge"/>
          <c:x val="0.66139665354330712"/>
          <c:y val="0.31255970052923715"/>
          <c:w val="0.31932020997375327"/>
          <c:h val="0.49583661417322833"/>
        </c:manualLayout>
      </c:layout>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23786089238845"/>
          <c:y val="0.26916862664894159"/>
          <c:w val="0.50791059623563095"/>
          <c:h val="0.51537180011589456"/>
        </c:manualLayout>
      </c:layout>
      <c:lineChart>
        <c:grouping val="standard"/>
        <c:varyColors val="0"/>
        <c:ser>
          <c:idx val="3"/>
          <c:order val="0"/>
          <c:tx>
            <c:strRef>
              <c:f>all!$A$19</c:f>
              <c:strCache>
                <c:ptCount val="1"/>
                <c:pt idx="0">
                  <c:v>intake  per 1000</c:v>
                </c:pt>
              </c:strCache>
            </c:strRef>
          </c:tx>
          <c:marker>
            <c:symbol val="none"/>
          </c:marker>
          <c:cat>
            <c:numRef>
              <c:f>all!$B$15:$G$15</c:f>
              <c:numCache>
                <c:formatCode>General</c:formatCode>
                <c:ptCount val="6"/>
                <c:pt idx="0">
                  <c:v>2008</c:v>
                </c:pt>
                <c:pt idx="1">
                  <c:v>2009</c:v>
                </c:pt>
                <c:pt idx="2">
                  <c:v>2010</c:v>
                </c:pt>
                <c:pt idx="3">
                  <c:v>2011</c:v>
                </c:pt>
                <c:pt idx="4">
                  <c:v>2012</c:v>
                </c:pt>
                <c:pt idx="5">
                  <c:v>2013</c:v>
                </c:pt>
              </c:numCache>
            </c:numRef>
          </c:cat>
          <c:val>
            <c:numRef>
              <c:f>all!$B$19:$G$19</c:f>
              <c:numCache>
                <c:formatCode>0.0</c:formatCode>
                <c:ptCount val="6"/>
                <c:pt idx="0">
                  <c:v>15.20156269837204</c:v>
                </c:pt>
                <c:pt idx="1">
                  <c:v>18.587112193101053</c:v>
                </c:pt>
                <c:pt idx="2">
                  <c:v>18.494677782554174</c:v>
                </c:pt>
                <c:pt idx="3">
                  <c:v>17.532468978789087</c:v>
                </c:pt>
                <c:pt idx="4">
                  <c:v>19.576049019192947</c:v>
                </c:pt>
              </c:numCache>
            </c:numRef>
          </c:val>
          <c:smooth val="0"/>
        </c:ser>
        <c:ser>
          <c:idx val="4"/>
          <c:order val="1"/>
          <c:tx>
            <c:strRef>
              <c:f>all!$A$20</c:f>
              <c:strCache>
                <c:ptCount val="1"/>
                <c:pt idx="0">
                  <c:v>deaths per 1000</c:v>
                </c:pt>
              </c:strCache>
            </c:strRef>
          </c:tx>
          <c:spPr>
            <a:ln>
              <a:solidFill>
                <a:srgbClr val="FF0000"/>
              </a:solidFill>
            </a:ln>
          </c:spPr>
          <c:marker>
            <c:symbol val="none"/>
          </c:marker>
          <c:cat>
            <c:numRef>
              <c:f>all!$B$15:$G$15</c:f>
              <c:numCache>
                <c:formatCode>General</c:formatCode>
                <c:ptCount val="6"/>
                <c:pt idx="0">
                  <c:v>2008</c:v>
                </c:pt>
                <c:pt idx="1">
                  <c:v>2009</c:v>
                </c:pt>
                <c:pt idx="2">
                  <c:v>2010</c:v>
                </c:pt>
                <c:pt idx="3">
                  <c:v>2011</c:v>
                </c:pt>
                <c:pt idx="4">
                  <c:v>2012</c:v>
                </c:pt>
                <c:pt idx="5">
                  <c:v>2013</c:v>
                </c:pt>
              </c:numCache>
            </c:numRef>
          </c:cat>
          <c:val>
            <c:numRef>
              <c:f>all!$B$20:$G$20</c:f>
              <c:numCache>
                <c:formatCode>0.00</c:formatCode>
                <c:ptCount val="6"/>
                <c:pt idx="0">
                  <c:v>7.3468651370813447</c:v>
                </c:pt>
                <c:pt idx="1">
                  <c:v>9.9862573418536318</c:v>
                </c:pt>
                <c:pt idx="2">
                  <c:v>7.7377624636109115</c:v>
                </c:pt>
                <c:pt idx="3">
                  <c:v>6.4202936964186677</c:v>
                </c:pt>
                <c:pt idx="4">
                  <c:v>2.1115137638178307</c:v>
                </c:pt>
              </c:numCache>
            </c:numRef>
          </c:val>
          <c:smooth val="0"/>
        </c:ser>
        <c:ser>
          <c:idx val="5"/>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all!$B$15:$G$15</c:f>
              <c:numCache>
                <c:formatCode>General</c:formatCode>
                <c:ptCount val="6"/>
                <c:pt idx="0">
                  <c:v>2008</c:v>
                </c:pt>
                <c:pt idx="1">
                  <c:v>2009</c:v>
                </c:pt>
                <c:pt idx="2">
                  <c:v>2010</c:v>
                </c:pt>
                <c:pt idx="3">
                  <c:v>2011</c:v>
                </c:pt>
                <c:pt idx="4">
                  <c:v>2012</c:v>
                </c:pt>
                <c:pt idx="5">
                  <c:v>2013</c:v>
                </c:pt>
              </c:numCache>
            </c:numRef>
          </c:cat>
          <c:val>
            <c:numRef>
              <c:f>all!$B$21:$G$21</c:f>
              <c:numCache>
                <c:formatCode>0.00</c:formatCode>
                <c:ptCount val="6"/>
                <c:pt idx="0">
                  <c:v>5.4090835183877655</c:v>
                </c:pt>
                <c:pt idx="1">
                  <c:v>4.4669207313677841</c:v>
                </c:pt>
                <c:pt idx="2">
                  <c:v>13.104526613314563</c:v>
                </c:pt>
                <c:pt idx="3">
                  <c:v>19.734189817959894</c:v>
                </c:pt>
                <c:pt idx="4">
                  <c:v>8.3113012760403322</c:v>
                </c:pt>
              </c:numCache>
            </c:numRef>
          </c:val>
          <c:smooth val="0"/>
        </c:ser>
        <c:dLbls>
          <c:showLegendKey val="0"/>
          <c:showVal val="0"/>
          <c:showCatName val="0"/>
          <c:showSerName val="0"/>
          <c:showPercent val="0"/>
          <c:showBubbleSize val="0"/>
        </c:dLbls>
        <c:smooth val="0"/>
        <c:axId val="257663872"/>
        <c:axId val="257664432"/>
      </c:lineChart>
      <c:catAx>
        <c:axId val="257663872"/>
        <c:scaling>
          <c:orientation val="minMax"/>
        </c:scaling>
        <c:delete val="0"/>
        <c:axPos val="b"/>
        <c:numFmt formatCode="General" sourceLinked="1"/>
        <c:majorTickMark val="out"/>
        <c:minorTickMark val="none"/>
        <c:tickLblPos val="nextTo"/>
        <c:txPr>
          <a:bodyPr rot="2700000"/>
          <a:lstStyle/>
          <a:p>
            <a:pPr>
              <a:defRPr/>
            </a:pPr>
            <a:endParaRPr lang="en-US"/>
          </a:p>
        </c:txPr>
        <c:crossAx val="257664432"/>
        <c:crosses val="autoZero"/>
        <c:auto val="1"/>
        <c:lblAlgn val="ctr"/>
        <c:lblOffset val="100"/>
        <c:noMultiLvlLbl val="0"/>
      </c:catAx>
      <c:valAx>
        <c:axId val="257664432"/>
        <c:scaling>
          <c:orientation val="minMax"/>
        </c:scaling>
        <c:delete val="0"/>
        <c:axPos val="l"/>
        <c:majorGridlines/>
        <c:numFmt formatCode="0.0" sourceLinked="0"/>
        <c:majorTickMark val="out"/>
        <c:minorTickMark val="none"/>
        <c:tickLblPos val="nextTo"/>
        <c:crossAx val="257663872"/>
        <c:crosses val="autoZero"/>
        <c:crossBetween val="between"/>
      </c:valAx>
    </c:plotArea>
    <c:legend>
      <c:legendPos val="r"/>
      <c:layout>
        <c:manualLayout>
          <c:xMode val="edge"/>
          <c:yMode val="edge"/>
          <c:x val="0.69471751968503936"/>
          <c:y val="0.31361150878867416"/>
          <c:w val="0.30528248031496064"/>
          <c:h val="0.57132247673586256"/>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7620</xdr:colOff>
      <xdr:row>0</xdr:row>
      <xdr:rowOff>0</xdr:rowOff>
    </xdr:from>
    <xdr:to>
      <xdr:col>12</xdr:col>
      <xdr:colOff>22860</xdr:colOff>
      <xdr:row>12</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xdr:colOff>
      <xdr:row>0</xdr:row>
      <xdr:rowOff>0</xdr:rowOff>
    </xdr:from>
    <xdr:to>
      <xdr:col>17</xdr:col>
      <xdr:colOff>22860</xdr:colOff>
      <xdr:row>13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13</xdr:row>
      <xdr:rowOff>0</xdr:rowOff>
    </xdr:from>
    <xdr:to>
      <xdr:col>12</xdr:col>
      <xdr:colOff>0</xdr:colOff>
      <xdr:row>25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quarterly-statistic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21"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ht="15.6">
      <c r="A1" s="56"/>
      <c r="B1" s="190" t="s">
        <v>106</v>
      </c>
      <c r="C1" s="98" t="s">
        <v>103</v>
      </c>
      <c r="D1" s="56"/>
      <c r="E1" s="56"/>
      <c r="F1" s="2" t="s">
        <v>90</v>
      </c>
      <c r="G1" s="99"/>
      <c r="H1" s="100"/>
      <c r="I1" s="100"/>
    </row>
    <row r="2" spans="1:9" s="3" customFormat="1" ht="15.6">
      <c r="A2" s="56"/>
      <c r="B2" s="190" t="s">
        <v>107</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v>145</v>
      </c>
      <c r="D6" s="113">
        <v>149</v>
      </c>
      <c r="E6" s="114">
        <f>D6+C6</f>
        <v>294</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1736</v>
      </c>
      <c r="D10" s="121">
        <v>1689</v>
      </c>
      <c r="E10" s="114">
        <f>D10+C10</f>
        <v>3425</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1736</v>
      </c>
      <c r="D14" s="124">
        <f>SUM(D10:D13)</f>
        <v>1689</v>
      </c>
      <c r="E14" s="114">
        <f t="shared" si="1"/>
        <v>3425</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1736</v>
      </c>
      <c r="D33" s="111">
        <f>D14+D20+D26+D32</f>
        <v>1689</v>
      </c>
      <c r="E33" s="114">
        <f t="shared" si="5"/>
        <v>3425</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1736</v>
      </c>
      <c r="D35" s="111">
        <f>D33-D34</f>
        <v>1689</v>
      </c>
      <c r="E35" s="114">
        <f t="shared" si="5"/>
        <v>3425</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1164</v>
      </c>
      <c r="D39" s="140">
        <v>698</v>
      </c>
      <c r="E39" s="114">
        <f t="shared" si="5"/>
        <v>1862</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1164</v>
      </c>
      <c r="D43" s="111">
        <f>SUM(D39:D42)</f>
        <v>698</v>
      </c>
      <c r="E43" s="114">
        <f t="shared" si="5"/>
        <v>1862</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v>108</v>
      </c>
      <c r="D46" s="141">
        <v>628</v>
      </c>
      <c r="E46" s="114">
        <f t="shared" si="5"/>
        <v>736</v>
      </c>
      <c r="F46" s="122">
        <f ca="1">C46/OFFSET(C46,4,0)</f>
        <v>1</v>
      </c>
      <c r="G46" s="122">
        <f t="shared" ref="G46:H46" ca="1" si="22">D46/OFFSET(D46,4,0)</f>
        <v>1</v>
      </c>
      <c r="H46" s="122">
        <f t="shared" ca="1" si="22"/>
        <v>1</v>
      </c>
      <c r="I46" s="105"/>
    </row>
    <row r="47" spans="1:9" s="3" customFormat="1">
      <c r="A47" s="112"/>
      <c r="B47" s="120" t="s">
        <v>7</v>
      </c>
      <c r="C47" s="141"/>
      <c r="D47" s="141"/>
      <c r="E47" s="114">
        <f t="shared" si="5"/>
        <v>0</v>
      </c>
      <c r="F47" s="122">
        <f ca="1">C47/OFFSET(C47,3,0)</f>
        <v>0</v>
      </c>
      <c r="G47" s="122">
        <f t="shared" ref="G47:H47" ca="1" si="23">D47/OFFSET(D47,3,0)</f>
        <v>0</v>
      </c>
      <c r="H47" s="122">
        <f t="shared" ca="1" si="23"/>
        <v>0</v>
      </c>
      <c r="I47" s="105"/>
    </row>
    <row r="48" spans="1:9" s="3" customFormat="1">
      <c r="A48" s="112"/>
      <c r="B48" s="120" t="s">
        <v>8</v>
      </c>
      <c r="C48" s="141"/>
      <c r="D48" s="141"/>
      <c r="E48" s="114">
        <f t="shared" si="5"/>
        <v>0</v>
      </c>
      <c r="F48" s="122">
        <f ca="1">C48/OFFSET(C48,2,0)</f>
        <v>0</v>
      </c>
      <c r="G48" s="122">
        <f t="shared" ref="G48:H48" ca="1" si="24">D48/OFFSET(D48,2,0)</f>
        <v>0</v>
      </c>
      <c r="H48" s="122">
        <f t="shared" ca="1" si="24"/>
        <v>0</v>
      </c>
      <c r="I48" s="105"/>
    </row>
    <row r="49" spans="1:9" s="3" customFormat="1" ht="14.4">
      <c r="A49" s="112"/>
      <c r="B49" s="120" t="s">
        <v>9</v>
      </c>
      <c r="C49" s="141"/>
      <c r="D49" s="141"/>
      <c r="E49" s="114">
        <f t="shared" si="5"/>
        <v>0</v>
      </c>
      <c r="F49" s="122">
        <f ca="1">C49/OFFSET(C49,1,0)</f>
        <v>0</v>
      </c>
      <c r="G49" s="122">
        <f t="shared" ref="G49:H49" ca="1" si="25">D49/OFFSET(D49,1,0)</f>
        <v>0</v>
      </c>
      <c r="H49" s="127">
        <f t="shared" ca="1" si="25"/>
        <v>0</v>
      </c>
      <c r="I49" s="142"/>
    </row>
    <row r="50" spans="1:9" s="3" customFormat="1">
      <c r="A50" s="112" t="s">
        <v>27</v>
      </c>
      <c r="B50" s="110" t="s">
        <v>28</v>
      </c>
      <c r="C50" s="111">
        <f>SUM(C46:C49)</f>
        <v>108</v>
      </c>
      <c r="D50" s="111">
        <f>SUM(D46:D49)</f>
        <v>628</v>
      </c>
      <c r="E50" s="114">
        <f t="shared" si="5"/>
        <v>736</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220</v>
      </c>
      <c r="D59" s="151">
        <v>35</v>
      </c>
      <c r="E59" s="114">
        <f t="shared" si="5"/>
        <v>255</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v>158</v>
      </c>
      <c r="D65" s="155">
        <v>192</v>
      </c>
      <c r="E65" s="114">
        <f t="shared" si="5"/>
        <v>350</v>
      </c>
      <c r="F65" s="122">
        <f ca="1">C65/OFFSET(C65,1,0)</f>
        <v>1</v>
      </c>
      <c r="G65" s="122">
        <f t="shared" ref="G65:H65" ca="1" si="33">D65/OFFSET(D65,1,0)</f>
        <v>1</v>
      </c>
      <c r="H65" s="127">
        <f t="shared" ca="1" si="33"/>
        <v>1</v>
      </c>
    </row>
    <row r="66" spans="1:9" s="3" customFormat="1">
      <c r="A66" s="112" t="s">
        <v>41</v>
      </c>
      <c r="B66" s="129" t="s">
        <v>55</v>
      </c>
      <c r="C66" s="111">
        <f>SUM(C62:C65)</f>
        <v>158</v>
      </c>
      <c r="D66" s="111">
        <f>SUM(D62:D65)</f>
        <v>192</v>
      </c>
      <c r="E66" s="114">
        <f t="shared" si="5"/>
        <v>350</v>
      </c>
      <c r="F66" s="122">
        <f>C66/C33</f>
        <v>9.1013824884792621E-2</v>
      </c>
      <c r="G66" s="122">
        <f t="shared" ref="G66:H66" si="34">D66/D33</f>
        <v>0.11367673179396093</v>
      </c>
      <c r="H66" s="122">
        <f t="shared" si="34"/>
        <v>0.10218978102189781</v>
      </c>
    </row>
    <row r="67" spans="1:9" s="3" customFormat="1">
      <c r="A67" s="130" t="s">
        <v>42</v>
      </c>
      <c r="B67" s="131" t="s">
        <v>21</v>
      </c>
      <c r="C67" s="132"/>
      <c r="D67" s="132"/>
      <c r="E67" s="114">
        <f t="shared" si="5"/>
        <v>0</v>
      </c>
      <c r="F67" s="2"/>
      <c r="G67" s="105"/>
      <c r="H67" s="105"/>
    </row>
    <row r="68" spans="1:9" s="3" customFormat="1" ht="14.4">
      <c r="A68" s="112" t="s">
        <v>43</v>
      </c>
      <c r="B68" s="110" t="s">
        <v>44</v>
      </c>
      <c r="C68" s="111">
        <v>158</v>
      </c>
      <c r="D68" s="111">
        <v>192</v>
      </c>
      <c r="E68" s="114">
        <f t="shared" si="5"/>
        <v>350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1650</v>
      </c>
      <c r="D70" s="124">
        <f>D43+D50+D57+D59+D60+D68</f>
        <v>1553</v>
      </c>
      <c r="E70" s="114">
        <f t="shared" si="5"/>
        <v>3203</v>
      </c>
      <c r="F70" s="2"/>
      <c r="G70" s="157"/>
      <c r="H70" s="145"/>
    </row>
    <row r="71" spans="1:9" s="3" customFormat="1">
      <c r="A71" s="112"/>
      <c r="B71" s="158"/>
      <c r="C71" s="125"/>
      <c r="D71" s="125"/>
      <c r="E71" s="114"/>
      <c r="F71" s="2"/>
      <c r="G71" s="105"/>
      <c r="H71" s="105"/>
    </row>
    <row r="72" spans="1:9" s="3" customFormat="1" ht="14.4">
      <c r="A72" s="112" t="s">
        <v>47</v>
      </c>
      <c r="B72" s="110" t="s">
        <v>48</v>
      </c>
      <c r="C72" s="111">
        <v>14</v>
      </c>
      <c r="D72" s="111">
        <v>77</v>
      </c>
      <c r="E72" s="114">
        <f t="shared" si="5"/>
        <v>91</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1664</v>
      </c>
      <c r="D74" s="114">
        <f>D70+D72</f>
        <v>1630</v>
      </c>
      <c r="E74" s="114">
        <f>D74+C74</f>
        <v>3294</v>
      </c>
      <c r="F74" s="2"/>
      <c r="G74" s="105"/>
      <c r="H74" s="105"/>
      <c r="I74" s="105"/>
    </row>
    <row r="75" spans="1:9" s="3" customFormat="1">
      <c r="A75" s="112"/>
      <c r="B75" s="158"/>
      <c r="C75" s="125">
        <v>3028</v>
      </c>
      <c r="D75" s="125">
        <v>4158</v>
      </c>
      <c r="E75" s="114">
        <f>D75+C75</f>
        <v>7186</v>
      </c>
      <c r="F75" s="2"/>
      <c r="G75" s="105"/>
      <c r="H75" s="105"/>
      <c r="I75" s="105"/>
    </row>
    <row r="76" spans="1:9" s="3" customFormat="1" ht="16.2" thickBot="1">
      <c r="A76" s="161" t="s">
        <v>51</v>
      </c>
      <c r="B76" s="162" t="s">
        <v>64</v>
      </c>
      <c r="C76" s="191">
        <v>217</v>
      </c>
      <c r="D76" s="191">
        <v>208</v>
      </c>
      <c r="E76" s="114">
        <f>D76+C76</f>
        <v>425</v>
      </c>
      <c r="F76" s="2"/>
      <c r="G76" s="105"/>
      <c r="H76" s="105"/>
      <c r="I76" s="105"/>
    </row>
    <row r="77" spans="1:9" s="3" customFormat="1" ht="30.75" customHeight="1">
      <c r="A77" s="260" t="s">
        <v>56</v>
      </c>
      <c r="B77" s="261"/>
      <c r="C77" s="164">
        <f>C6+C33-C67-C74</f>
        <v>217</v>
      </c>
      <c r="D77" s="164">
        <f>D6+D33-D67-D74</f>
        <v>208</v>
      </c>
      <c r="E77" s="165">
        <f>(E6+E33)-(E67+E74)</f>
        <v>425</v>
      </c>
      <c r="F77" s="2"/>
      <c r="G77" s="105"/>
      <c r="H77" s="105"/>
      <c r="I77" s="105"/>
    </row>
    <row r="78" spans="1:9" s="3" customFormat="1" ht="16.2" customHeight="1">
      <c r="A78" s="166"/>
      <c r="B78" s="87" t="s">
        <v>67</v>
      </c>
      <c r="C78" s="167">
        <f>(C43+C57+C59+C60+C50)/(C43+C57+C59+C68+C60+C50)</f>
        <v>0.90424242424242429</v>
      </c>
      <c r="D78" s="167">
        <f t="shared" ref="D78:E78" si="35">(D43+D57+D59+D60+D50)/(D43+D57+D59+D68+D60+D50)</f>
        <v>0.87636831938184157</v>
      </c>
      <c r="E78" s="167">
        <f t="shared" si="35"/>
        <v>0.89072744302216667</v>
      </c>
      <c r="F78" s="168"/>
      <c r="G78" s="105"/>
      <c r="H78" s="105"/>
      <c r="I78" s="105"/>
    </row>
    <row r="79" spans="1:9" s="3" customFormat="1" ht="16.2" customHeight="1">
      <c r="A79" s="166"/>
      <c r="B79" s="87" t="s">
        <v>68</v>
      </c>
      <c r="C79" s="167">
        <f>(C43+C57+C59+C60+C50)/(C43+C57+C59+C68+C72+C67+C60+C50)</f>
        <v>0.89663461538461542</v>
      </c>
      <c r="D79" s="167">
        <f t="shared" ref="D79:E79" si="36">(D43+D57+D59+D60+D50)/(D43+D57+D59+D68+D72+D67+D60+D50)</f>
        <v>0.83496932515337419</v>
      </c>
      <c r="E79" s="167">
        <f t="shared" si="36"/>
        <v>0.86612021857923494</v>
      </c>
      <c r="F79" s="2"/>
      <c r="G79" s="105"/>
      <c r="H79" s="105"/>
      <c r="I79" s="105"/>
    </row>
    <row r="80" spans="1:9" ht="16.2" customHeight="1">
      <c r="A80" s="166"/>
      <c r="B80" s="87" t="s">
        <v>70</v>
      </c>
      <c r="C80" s="167">
        <f>C59/C35</f>
        <v>0.12672811059907835</v>
      </c>
      <c r="D80" s="167">
        <f t="shared" ref="D80:E80" si="37">D59/D35</f>
        <v>2.0722320899940794E-2</v>
      </c>
      <c r="E80" s="167">
        <f t="shared" si="37"/>
        <v>7.4452554744525543E-2</v>
      </c>
    </row>
    <row r="81" spans="1:11" ht="16.2" customHeight="1">
      <c r="A81" s="166"/>
      <c r="B81" s="87" t="s">
        <v>69</v>
      </c>
      <c r="C81" s="167">
        <f>D66/E66</f>
        <v>0.5485714285714286</v>
      </c>
      <c r="D81" s="167"/>
      <c r="E81" s="167"/>
    </row>
    <row r="82" spans="1:11" ht="16.2" customHeight="1">
      <c r="A82" s="166"/>
      <c r="B82" s="87" t="s">
        <v>88</v>
      </c>
      <c r="C82" s="169">
        <f>C20/C35</f>
        <v>0</v>
      </c>
      <c r="D82" s="169">
        <f t="shared" ref="D82:E82" si="38">D20/D35</f>
        <v>0</v>
      </c>
      <c r="E82" s="169">
        <f t="shared" si="38"/>
        <v>0</v>
      </c>
    </row>
    <row r="83" spans="1:11" ht="16.2" customHeight="1">
      <c r="A83" s="166"/>
      <c r="B83" s="87" t="s">
        <v>94</v>
      </c>
      <c r="C83" s="169">
        <f>(C43+C50+C57+C59+C60)/(C6+C33)</f>
        <v>0.79319510898458268</v>
      </c>
      <c r="D83" s="169">
        <f t="shared" ref="D83:E83" si="39">(D43+D50+D57+D59+D60)/(D6+D33)</f>
        <v>0.74047878128400435</v>
      </c>
      <c r="E83" s="169">
        <f t="shared" si="39"/>
        <v>0.76714170475934396</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0.90504807692307687</v>
      </c>
      <c r="D93" s="1" t="s">
        <v>66</v>
      </c>
      <c r="E93" s="172">
        <f>(D74-D68)/D74</f>
        <v>0.88220858895705523</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1" workbookViewId="0">
      <selection activeCell="A75" sqref="A75:XFD75"/>
    </sheetView>
  </sheetViews>
  <sheetFormatPr defaultRowHeight="13.2"/>
  <cols>
    <col min="1" max="1" width="3.33203125" style="59" customWidth="1"/>
    <col min="2" max="2" width="28.6640625" style="60" customWidth="1"/>
    <col min="3" max="5" width="8.88671875" style="59"/>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9"/>
      <c r="B1" s="193" t="s">
        <v>89</v>
      </c>
      <c r="C1" s="59" t="s">
        <v>108</v>
      </c>
      <c r="D1" s="59"/>
      <c r="E1" s="59"/>
      <c r="F1" s="2" t="s">
        <v>90</v>
      </c>
      <c r="G1" s="99"/>
      <c r="H1" s="100"/>
      <c r="I1" s="100"/>
    </row>
    <row r="2" spans="1:9" s="3" customFormat="1" ht="15.6">
      <c r="A2" s="59"/>
      <c r="B2" s="193" t="s">
        <v>91</v>
      </c>
      <c r="C2" s="59"/>
      <c r="D2" s="59"/>
      <c r="E2" s="59"/>
      <c r="F2" s="101" t="s">
        <v>92</v>
      </c>
      <c r="G2" s="102"/>
      <c r="H2" s="103"/>
      <c r="I2" s="103"/>
    </row>
    <row r="3" spans="1:9" s="3" customFormat="1" ht="13.8" thickBot="1">
      <c r="A3" s="62"/>
      <c r="B3" s="60"/>
      <c r="C3" s="59"/>
      <c r="D3" s="59"/>
      <c r="E3" s="59"/>
      <c r="F3" s="2"/>
      <c r="G3" s="105"/>
      <c r="H3" s="105"/>
      <c r="I3" s="105"/>
    </row>
    <row r="4" spans="1:9" s="3" customFormat="1">
      <c r="A4" s="63"/>
      <c r="B4" s="232"/>
      <c r="C4" s="65" t="s">
        <v>0</v>
      </c>
      <c r="D4" s="65" t="s">
        <v>1</v>
      </c>
      <c r="E4" s="66" t="s">
        <v>2</v>
      </c>
      <c r="F4" s="2"/>
      <c r="G4" s="105"/>
      <c r="H4" s="105"/>
      <c r="I4" s="105"/>
    </row>
    <row r="5" spans="1:9" s="3" customFormat="1">
      <c r="A5" s="67"/>
      <c r="B5" s="233"/>
      <c r="C5" s="68"/>
      <c r="D5" s="68"/>
      <c r="E5" s="69"/>
      <c r="F5" s="4"/>
      <c r="G5" s="105"/>
      <c r="H5" s="105"/>
      <c r="I5" s="105"/>
    </row>
    <row r="6" spans="1:9" s="3" customFormat="1" ht="15.6">
      <c r="A6" s="70" t="s">
        <v>3</v>
      </c>
      <c r="B6" s="233" t="s">
        <v>63</v>
      </c>
      <c r="C6" s="234"/>
      <c r="D6" s="234"/>
      <c r="E6" s="71">
        <f>D6+C6</f>
        <v>0</v>
      </c>
      <c r="F6" s="101"/>
      <c r="G6" s="115"/>
      <c r="H6" s="103"/>
      <c r="I6" s="103"/>
    </row>
    <row r="7" spans="1:9" s="3" customFormat="1" ht="15.6">
      <c r="A7" s="70"/>
      <c r="B7" s="233"/>
      <c r="C7" s="235"/>
      <c r="D7" s="235"/>
      <c r="E7" s="71"/>
      <c r="F7" s="101"/>
      <c r="G7" s="115"/>
      <c r="H7" s="115"/>
      <c r="I7" s="103"/>
    </row>
    <row r="8" spans="1:9" s="3" customFormat="1" ht="15.6">
      <c r="A8" s="70"/>
      <c r="B8" s="233" t="s">
        <v>4</v>
      </c>
      <c r="C8" s="235"/>
      <c r="D8" s="235"/>
      <c r="E8" s="71"/>
      <c r="F8" s="101"/>
      <c r="G8" s="115"/>
      <c r="H8" s="103"/>
      <c r="I8" s="115"/>
    </row>
    <row r="9" spans="1:9" s="3" customFormat="1" ht="15.6">
      <c r="A9" s="70"/>
      <c r="B9" s="236" t="s">
        <v>5</v>
      </c>
      <c r="C9" s="59"/>
      <c r="D9" s="59"/>
      <c r="E9" s="71"/>
      <c r="F9" s="2"/>
      <c r="G9" s="115"/>
      <c r="H9" s="119"/>
      <c r="I9" s="103"/>
    </row>
    <row r="10" spans="1:9" s="3" customFormat="1" ht="15.6">
      <c r="A10" s="70"/>
      <c r="B10" s="237" t="s">
        <v>6</v>
      </c>
      <c r="C10" s="238">
        <v>1435</v>
      </c>
      <c r="D10" s="238">
        <v>2190</v>
      </c>
      <c r="E10" s="71">
        <f>D10+C10</f>
        <v>3625</v>
      </c>
      <c r="F10" s="122">
        <f ca="1">C10/OFFSET(C10,4,0)</f>
        <v>1</v>
      </c>
      <c r="G10" s="122">
        <f t="shared" ref="G10:H10" ca="1" si="0">D10/OFFSET(D10,4,0)</f>
        <v>1</v>
      </c>
      <c r="H10" s="122">
        <f t="shared" ca="1" si="0"/>
        <v>1</v>
      </c>
      <c r="I10" s="103"/>
    </row>
    <row r="11" spans="1:9" s="3" customFormat="1">
      <c r="A11" s="70"/>
      <c r="B11" s="237" t="s">
        <v>7</v>
      </c>
      <c r="C11" s="238"/>
      <c r="D11" s="238"/>
      <c r="E11" s="71">
        <f t="shared" ref="E11:E14" si="1">D11+C11</f>
        <v>0</v>
      </c>
      <c r="F11" s="122">
        <f ca="1">C11/OFFSET(C11,3,0)</f>
        <v>0</v>
      </c>
      <c r="G11" s="122">
        <f t="shared" ref="G11:H11" ca="1" si="2">D11/OFFSET(D11,3,0)</f>
        <v>0</v>
      </c>
      <c r="H11" s="122">
        <f t="shared" ca="1" si="2"/>
        <v>0</v>
      </c>
      <c r="I11" s="105"/>
    </row>
    <row r="12" spans="1:9" s="3" customFormat="1">
      <c r="A12" s="70"/>
      <c r="B12" s="237" t="s">
        <v>8</v>
      </c>
      <c r="C12" s="238"/>
      <c r="D12" s="238"/>
      <c r="E12" s="71">
        <f t="shared" si="1"/>
        <v>0</v>
      </c>
      <c r="F12" s="122">
        <f ca="1">C12/OFFSET(C12,2,0)</f>
        <v>0</v>
      </c>
      <c r="G12" s="122">
        <f t="shared" ref="G12:H12" ca="1" si="3">D12/OFFSET(D12,2,0)</f>
        <v>0</v>
      </c>
      <c r="H12" s="122">
        <f t="shared" ca="1" si="3"/>
        <v>0</v>
      </c>
      <c r="I12" s="105"/>
    </row>
    <row r="13" spans="1:9" s="3" customFormat="1">
      <c r="A13" s="70"/>
      <c r="B13" s="237" t="s">
        <v>9</v>
      </c>
      <c r="C13" s="238"/>
      <c r="D13" s="238"/>
      <c r="E13" s="71">
        <f t="shared" si="1"/>
        <v>0</v>
      </c>
      <c r="F13" s="122">
        <f ca="1">C13/OFFSET(C13,1,0)</f>
        <v>0</v>
      </c>
      <c r="G13" s="122">
        <f t="shared" ref="G13:H13" ca="1" si="4">D13/OFFSET(D13,1,0)</f>
        <v>0</v>
      </c>
      <c r="H13" s="122">
        <f t="shared" ca="1" si="4"/>
        <v>0</v>
      </c>
      <c r="I13" s="105"/>
    </row>
    <row r="14" spans="1:9" s="3" customFormat="1">
      <c r="A14" s="70" t="s">
        <v>10</v>
      </c>
      <c r="B14" s="239" t="s">
        <v>11</v>
      </c>
      <c r="C14" s="72">
        <f>SUM(C10:C13)</f>
        <v>1435</v>
      </c>
      <c r="D14" s="72">
        <f>SUM(D10:D13)</f>
        <v>2190</v>
      </c>
      <c r="E14" s="71">
        <f t="shared" si="1"/>
        <v>3625</v>
      </c>
      <c r="F14" s="122"/>
      <c r="G14" s="122"/>
      <c r="H14" s="122"/>
      <c r="I14" s="105"/>
    </row>
    <row r="15" spans="1:9" s="3" customFormat="1">
      <c r="A15" s="70"/>
      <c r="C15" s="73"/>
      <c r="D15" s="73"/>
      <c r="E15" s="71"/>
      <c r="F15" s="2"/>
      <c r="G15" s="105"/>
      <c r="H15" s="105"/>
      <c r="I15" s="105"/>
    </row>
    <row r="16" spans="1:9" s="3" customFormat="1">
      <c r="A16" s="70"/>
      <c r="B16" s="236" t="s">
        <v>125</v>
      </c>
      <c r="C16" s="73">
        <v>5546</v>
      </c>
      <c r="D16" s="73">
        <v>4246</v>
      </c>
      <c r="E16" s="71">
        <f t="shared" ref="E16:E72" si="5">D16+C16</f>
        <v>9792</v>
      </c>
      <c r="F16" s="122">
        <f ca="1">C16/OFFSET(C16,4,0)</f>
        <v>1</v>
      </c>
      <c r="G16" s="122">
        <f t="shared" ref="G16:H16" ca="1" si="6">D16/OFFSET(D16,4,0)</f>
        <v>0.94797945970082609</v>
      </c>
      <c r="H16" s="122">
        <f t="shared" ca="1" si="6"/>
        <v>0.97675810473815461</v>
      </c>
      <c r="I16" s="105"/>
    </row>
    <row r="17" spans="1:9" s="3" customFormat="1">
      <c r="A17" s="70"/>
      <c r="B17" s="237" t="s">
        <v>126</v>
      </c>
      <c r="C17" s="73"/>
      <c r="D17" s="73">
        <v>233</v>
      </c>
      <c r="E17" s="71">
        <f t="shared" si="5"/>
        <v>233</v>
      </c>
      <c r="F17" s="122">
        <f ca="1">C17/OFFSET(C17,3,0)</f>
        <v>0</v>
      </c>
      <c r="G17" s="122">
        <f t="shared" ref="G17:H17" ca="1" si="7">D17/OFFSET(D17,3,0)</f>
        <v>5.2020540299173926E-2</v>
      </c>
      <c r="H17" s="122">
        <f t="shared" ca="1" si="7"/>
        <v>2.3241895261845388E-2</v>
      </c>
      <c r="I17" s="105"/>
    </row>
    <row r="18" spans="1:9" s="3" customFormat="1" ht="15.6">
      <c r="A18" s="70"/>
      <c r="B18" s="237" t="s">
        <v>8</v>
      </c>
      <c r="C18" s="73"/>
      <c r="D18" s="73"/>
      <c r="E18" s="71">
        <f t="shared" si="5"/>
        <v>0</v>
      </c>
      <c r="F18" s="122">
        <f ca="1">C18/OFFSET(C18,2,0)</f>
        <v>0</v>
      </c>
      <c r="G18" s="122">
        <f t="shared" ref="G18:H18" ca="1" si="8">D18/OFFSET(D18,2,0)</f>
        <v>0</v>
      </c>
      <c r="H18" s="122">
        <f t="shared" ca="1" si="8"/>
        <v>0</v>
      </c>
      <c r="I18" s="126"/>
    </row>
    <row r="19" spans="1:9" s="3" customFormat="1">
      <c r="A19" s="70"/>
      <c r="B19" s="237" t="s">
        <v>9</v>
      </c>
      <c r="C19" s="73"/>
      <c r="D19" s="73"/>
      <c r="E19" s="71">
        <f t="shared" si="5"/>
        <v>0</v>
      </c>
      <c r="F19" s="122">
        <f ca="1">C19/OFFSET(C19,1,0)</f>
        <v>0</v>
      </c>
      <c r="G19" s="122">
        <f t="shared" ref="G19:H19" ca="1" si="9">D19/OFFSET(D19,1,0)</f>
        <v>0</v>
      </c>
      <c r="H19" s="127">
        <f t="shared" ca="1" si="9"/>
        <v>0</v>
      </c>
      <c r="I19" s="105"/>
    </row>
    <row r="20" spans="1:9" s="3" customFormat="1">
      <c r="A20" s="70" t="s">
        <v>12</v>
      </c>
      <c r="B20" s="239" t="s">
        <v>13</v>
      </c>
      <c r="C20" s="74">
        <f>SUM(C16:C19)</f>
        <v>5546</v>
      </c>
      <c r="D20" s="74">
        <f>SUM(D16:D19)</f>
        <v>4479</v>
      </c>
      <c r="E20" s="71">
        <f t="shared" si="5"/>
        <v>10025</v>
      </c>
      <c r="F20" s="122"/>
      <c r="G20" s="122"/>
      <c r="H20" s="122"/>
      <c r="I20" s="105"/>
    </row>
    <row r="21" spans="1:9" s="3" customFormat="1">
      <c r="A21" s="70"/>
      <c r="B21" s="236" t="s">
        <v>59</v>
      </c>
      <c r="C21" s="73"/>
      <c r="D21" s="73"/>
      <c r="E21" s="71"/>
      <c r="F21" s="2"/>
      <c r="G21" s="105"/>
      <c r="H21" s="105"/>
      <c r="I21" s="105"/>
    </row>
    <row r="22" spans="1:9" s="3" customFormat="1" ht="15.6">
      <c r="A22" s="70"/>
      <c r="B22" s="237" t="s">
        <v>6</v>
      </c>
      <c r="C22" s="240"/>
      <c r="D22" s="240"/>
      <c r="E22" s="71">
        <f t="shared" si="5"/>
        <v>0</v>
      </c>
      <c r="F22" s="122" t="e">
        <f ca="1">C22/OFFSET(C22,4,0)</f>
        <v>#DIV/0!</v>
      </c>
      <c r="G22" s="122" t="e">
        <f t="shared" ref="G22:H22" ca="1" si="10">D22/OFFSET(D22,4,0)</f>
        <v>#DIV/0!</v>
      </c>
      <c r="H22" s="122" t="e">
        <f t="shared" ca="1" si="10"/>
        <v>#DIV/0!</v>
      </c>
      <c r="I22" s="126"/>
    </row>
    <row r="23" spans="1:9" s="3" customFormat="1">
      <c r="A23" s="70"/>
      <c r="B23" s="237" t="s">
        <v>7</v>
      </c>
      <c r="C23" s="240"/>
      <c r="D23" s="240"/>
      <c r="E23" s="71">
        <f t="shared" si="5"/>
        <v>0</v>
      </c>
      <c r="F23" s="122" t="e">
        <f ca="1">C23/OFFSET(C23,3,0)</f>
        <v>#DIV/0!</v>
      </c>
      <c r="G23" s="122" t="e">
        <f t="shared" ref="G23:H23" ca="1" si="11">D23/OFFSET(D23,3,0)</f>
        <v>#DIV/0!</v>
      </c>
      <c r="H23" s="122" t="e">
        <f t="shared" ca="1" si="11"/>
        <v>#DIV/0!</v>
      </c>
      <c r="I23" s="105"/>
    </row>
    <row r="24" spans="1:9" s="3" customFormat="1">
      <c r="A24" s="70"/>
      <c r="B24" s="237" t="s">
        <v>8</v>
      </c>
      <c r="C24" s="240"/>
      <c r="D24" s="240"/>
      <c r="E24" s="71">
        <f t="shared" si="5"/>
        <v>0</v>
      </c>
      <c r="F24" s="122" t="e">
        <f ca="1">C24/OFFSET(C24,2,0)</f>
        <v>#DIV/0!</v>
      </c>
      <c r="G24" s="122" t="e">
        <f t="shared" ref="G24:H24" ca="1" si="12">D24/OFFSET(D24,2,0)</f>
        <v>#DIV/0!</v>
      </c>
      <c r="H24" s="122" t="e">
        <f t="shared" ca="1" si="12"/>
        <v>#DIV/0!</v>
      </c>
      <c r="I24" s="105"/>
    </row>
    <row r="25" spans="1:9" s="3" customFormat="1">
      <c r="A25" s="70"/>
      <c r="B25" s="237" t="s">
        <v>9</v>
      </c>
      <c r="C25" s="240"/>
      <c r="D25" s="240"/>
      <c r="E25" s="71">
        <f t="shared" si="5"/>
        <v>0</v>
      </c>
      <c r="F25" s="122" t="e">
        <f ca="1">C25/OFFSET(C25,1,0)</f>
        <v>#DIV/0!</v>
      </c>
      <c r="G25" s="122" t="e">
        <f t="shared" ref="G25:H25" ca="1" si="13">D25/OFFSET(D25,1,0)</f>
        <v>#DIV/0!</v>
      </c>
      <c r="H25" s="127" t="e">
        <f t="shared" ca="1" si="13"/>
        <v>#DIV/0!</v>
      </c>
      <c r="I25" s="105"/>
    </row>
    <row r="26" spans="1:9" s="3" customFormat="1">
      <c r="A26" s="70" t="s">
        <v>14</v>
      </c>
      <c r="B26" s="239" t="s">
        <v>15</v>
      </c>
      <c r="C26" s="74">
        <f>SUM(C22:C25)</f>
        <v>0</v>
      </c>
      <c r="D26" s="74">
        <f>SUM(D22:D25)</f>
        <v>0</v>
      </c>
      <c r="E26" s="71">
        <f t="shared" si="5"/>
        <v>0</v>
      </c>
      <c r="F26" s="122"/>
      <c r="G26" s="122"/>
      <c r="H26" s="122"/>
      <c r="I26" s="105"/>
    </row>
    <row r="27" spans="1:9" s="3" customFormat="1">
      <c r="A27" s="70"/>
      <c r="B27" s="236" t="s">
        <v>16</v>
      </c>
      <c r="C27" s="73"/>
      <c r="D27" s="73"/>
      <c r="E27" s="71"/>
      <c r="F27" s="2"/>
      <c r="G27" s="105"/>
      <c r="H27" s="105"/>
      <c r="I27" s="105"/>
    </row>
    <row r="28" spans="1:9" s="3" customFormat="1">
      <c r="A28" s="70"/>
      <c r="B28" s="237" t="s">
        <v>6</v>
      </c>
      <c r="C28" s="73"/>
      <c r="D28" s="73"/>
      <c r="E28" s="71">
        <f t="shared" si="5"/>
        <v>0</v>
      </c>
      <c r="F28" s="122" t="e">
        <f ca="1">C28/OFFSET(C28,4,0)</f>
        <v>#DIV/0!</v>
      </c>
      <c r="G28" s="122" t="e">
        <f t="shared" ref="G28:H28" ca="1" si="14">D28/OFFSET(D28,4,0)</f>
        <v>#DIV/0!</v>
      </c>
      <c r="H28" s="122" t="e">
        <f t="shared" ca="1" si="14"/>
        <v>#DIV/0!</v>
      </c>
      <c r="I28" s="105"/>
    </row>
    <row r="29" spans="1:9" s="3" customFormat="1" ht="15.6">
      <c r="A29" s="70"/>
      <c r="B29" s="237" t="s">
        <v>7</v>
      </c>
      <c r="C29" s="73"/>
      <c r="D29" s="73"/>
      <c r="E29" s="71">
        <f t="shared" si="5"/>
        <v>0</v>
      </c>
      <c r="F29" s="122" t="e">
        <f ca="1">C29/OFFSET(C29,3,0)</f>
        <v>#DIV/0!</v>
      </c>
      <c r="G29" s="122" t="e">
        <f t="shared" ref="G29:H29" ca="1" si="15">D29/OFFSET(D29,3,0)</f>
        <v>#DIV/0!</v>
      </c>
      <c r="H29" s="122" t="e">
        <f t="shared" ca="1" si="15"/>
        <v>#DIV/0!</v>
      </c>
      <c r="I29" s="103"/>
    </row>
    <row r="30" spans="1:9" s="3" customFormat="1">
      <c r="A30" s="70"/>
      <c r="B30" s="237" t="s">
        <v>8</v>
      </c>
      <c r="C30" s="73"/>
      <c r="D30" s="73"/>
      <c r="E30" s="71">
        <f t="shared" si="5"/>
        <v>0</v>
      </c>
      <c r="F30" s="122" t="e">
        <f ca="1">C30/OFFSET(C30,2,0)</f>
        <v>#DIV/0!</v>
      </c>
      <c r="G30" s="122" t="e">
        <f t="shared" ref="G30:H30" ca="1" si="16">D30/OFFSET(D30,2,0)</f>
        <v>#DIV/0!</v>
      </c>
      <c r="H30" s="122" t="e">
        <f t="shared" ca="1" si="16"/>
        <v>#DIV/0!</v>
      </c>
      <c r="I30" s="105"/>
    </row>
    <row r="31" spans="1:9" s="3" customFormat="1" ht="15.6">
      <c r="A31" s="70"/>
      <c r="B31" s="237" t="s">
        <v>9</v>
      </c>
      <c r="C31" s="73"/>
      <c r="D31" s="73"/>
      <c r="E31" s="71">
        <f t="shared" si="5"/>
        <v>0</v>
      </c>
      <c r="F31" s="122" t="e">
        <f ca="1">C31/OFFSET(C31,1,0)</f>
        <v>#DIV/0!</v>
      </c>
      <c r="G31" s="122" t="e">
        <f t="shared" ref="G31:H31" ca="1" si="17">D31/OFFSET(D31,1,0)</f>
        <v>#DIV/0!</v>
      </c>
      <c r="H31" s="127" t="e">
        <f t="shared" ca="1" si="17"/>
        <v>#DIV/0!</v>
      </c>
      <c r="I31" s="103"/>
    </row>
    <row r="32" spans="1:9" s="3" customFormat="1">
      <c r="A32" s="70" t="s">
        <v>17</v>
      </c>
      <c r="B32" s="239" t="s">
        <v>18</v>
      </c>
      <c r="C32" s="74">
        <f>SUM(C28:C31)</f>
        <v>0</v>
      </c>
      <c r="D32" s="74">
        <f>SUM(D28:D31)</f>
        <v>0</v>
      </c>
      <c r="E32" s="71">
        <f t="shared" si="5"/>
        <v>0</v>
      </c>
      <c r="F32" s="2"/>
      <c r="G32" s="105"/>
      <c r="H32" s="105"/>
      <c r="I32" s="105"/>
    </row>
    <row r="33" spans="1:9" s="3" customFormat="1">
      <c r="A33" s="70" t="s">
        <v>19</v>
      </c>
      <c r="B33" s="241" t="s">
        <v>54</v>
      </c>
      <c r="C33" s="68">
        <f>C14+C20+C26+C32</f>
        <v>6981</v>
      </c>
      <c r="D33" s="68">
        <f>D14+D20+D26+D32</f>
        <v>6669</v>
      </c>
      <c r="E33" s="71">
        <f t="shared" si="5"/>
        <v>13650</v>
      </c>
      <c r="F33" s="101"/>
      <c r="G33" s="105"/>
      <c r="H33" s="105"/>
      <c r="I33" s="105"/>
    </row>
    <row r="34" spans="1:9" s="3" customFormat="1" ht="15.6">
      <c r="A34" s="75" t="s">
        <v>20</v>
      </c>
      <c r="B34" s="242" t="s">
        <v>21</v>
      </c>
      <c r="C34" s="76"/>
      <c r="D34" s="76"/>
      <c r="E34" s="71">
        <f t="shared" si="5"/>
        <v>0</v>
      </c>
      <c r="F34" s="101"/>
      <c r="G34" s="115"/>
      <c r="H34" s="133"/>
      <c r="I34" s="115"/>
    </row>
    <row r="35" spans="1:9" s="3" customFormat="1" ht="15.6">
      <c r="A35" s="70" t="s">
        <v>22</v>
      </c>
      <c r="B35" s="233" t="s">
        <v>23</v>
      </c>
      <c r="C35" s="68">
        <f>C33-C34</f>
        <v>6981</v>
      </c>
      <c r="D35" s="68">
        <f>D33-D34</f>
        <v>6669</v>
      </c>
      <c r="E35" s="71">
        <f t="shared" si="5"/>
        <v>13650</v>
      </c>
      <c r="F35" s="101"/>
      <c r="G35" s="134"/>
      <c r="H35" s="135"/>
      <c r="I35" s="134"/>
    </row>
    <row r="36" spans="1:9" s="3" customFormat="1" ht="16.2" thickBot="1">
      <c r="A36" s="77"/>
      <c r="B36" s="243"/>
      <c r="C36" s="78"/>
      <c r="D36" s="78"/>
      <c r="E36" s="71"/>
      <c r="F36" s="101"/>
      <c r="G36" s="126"/>
      <c r="H36" s="103"/>
      <c r="I36" s="115"/>
    </row>
    <row r="37" spans="1:9" s="3" customFormat="1" ht="13.8" thickTop="1">
      <c r="A37" s="79"/>
      <c r="B37" s="244"/>
      <c r="C37" s="80"/>
      <c r="D37" s="80"/>
      <c r="E37" s="71"/>
      <c r="F37" s="2"/>
      <c r="G37" s="105"/>
      <c r="H37" s="105"/>
      <c r="I37" s="105"/>
    </row>
    <row r="38" spans="1:9" s="3" customFormat="1" ht="15.6">
      <c r="A38" s="70"/>
      <c r="B38" s="233" t="s">
        <v>24</v>
      </c>
      <c r="C38" s="73"/>
      <c r="D38" s="73"/>
      <c r="E38" s="71"/>
      <c r="F38" s="101"/>
      <c r="G38" s="103"/>
      <c r="H38" s="115"/>
      <c r="I38" s="115"/>
    </row>
    <row r="39" spans="1:9" s="3" customFormat="1">
      <c r="A39" s="70"/>
      <c r="B39" s="237" t="s">
        <v>6</v>
      </c>
      <c r="C39" s="245">
        <v>1560</v>
      </c>
      <c r="D39" s="245">
        <v>1092</v>
      </c>
      <c r="E39" s="71">
        <f t="shared" si="5"/>
        <v>2652</v>
      </c>
      <c r="F39" s="122">
        <f ca="1">C39/OFFSET(C39,4,0)</f>
        <v>1</v>
      </c>
      <c r="G39" s="122">
        <f t="shared" ref="G39:H39" ca="1" si="18">D39/OFFSET(D39,4,0)</f>
        <v>1</v>
      </c>
      <c r="H39" s="122">
        <f t="shared" ca="1" si="18"/>
        <v>1</v>
      </c>
      <c r="I39" s="105"/>
    </row>
    <row r="40" spans="1:9" s="3" customFormat="1">
      <c r="A40" s="70"/>
      <c r="B40" s="237" t="s">
        <v>7</v>
      </c>
      <c r="C40" s="245"/>
      <c r="D40" s="245"/>
      <c r="E40" s="71">
        <f t="shared" si="5"/>
        <v>0</v>
      </c>
      <c r="F40" s="122">
        <f ca="1">C40/OFFSET(C40,3,0)</f>
        <v>0</v>
      </c>
      <c r="G40" s="122">
        <f t="shared" ref="G40:H40" ca="1" si="19">D40/OFFSET(D40,3,0)</f>
        <v>0</v>
      </c>
      <c r="H40" s="122">
        <f t="shared" ca="1" si="19"/>
        <v>0</v>
      </c>
      <c r="I40" s="105"/>
    </row>
    <row r="41" spans="1:9" s="3" customFormat="1">
      <c r="A41" s="70"/>
      <c r="B41" s="237" t="s">
        <v>8</v>
      </c>
      <c r="C41" s="245"/>
      <c r="D41" s="245"/>
      <c r="E41" s="71">
        <f t="shared" si="5"/>
        <v>0</v>
      </c>
      <c r="F41" s="122">
        <f ca="1">C41/OFFSET(C41,2,0)</f>
        <v>0</v>
      </c>
      <c r="G41" s="122">
        <f t="shared" ref="G41:H41" ca="1" si="20">D41/OFFSET(D41,2,0)</f>
        <v>0</v>
      </c>
      <c r="H41" s="122">
        <f t="shared" ca="1" si="20"/>
        <v>0</v>
      </c>
      <c r="I41" s="105"/>
    </row>
    <row r="42" spans="1:9" s="3" customFormat="1">
      <c r="A42" s="70"/>
      <c r="B42" s="237" t="s">
        <v>9</v>
      </c>
      <c r="C42" s="245"/>
      <c r="D42" s="245"/>
      <c r="E42" s="71">
        <f t="shared" si="5"/>
        <v>0</v>
      </c>
      <c r="F42" s="122">
        <f ca="1">C42/OFFSET(C42,1,0)</f>
        <v>0</v>
      </c>
      <c r="G42" s="122">
        <f t="shared" ref="G42:H42" ca="1" si="21">D42/OFFSET(D42,1,0)</f>
        <v>0</v>
      </c>
      <c r="H42" s="127">
        <f t="shared" ca="1" si="21"/>
        <v>0</v>
      </c>
      <c r="I42" s="105"/>
    </row>
    <row r="43" spans="1:9" s="3" customFormat="1">
      <c r="A43" s="70" t="s">
        <v>25</v>
      </c>
      <c r="B43" s="239" t="s">
        <v>26</v>
      </c>
      <c r="C43" s="68">
        <f>SUM(C39:C42)</f>
        <v>1560</v>
      </c>
      <c r="D43" s="68">
        <f>SUM(D39:D42)</f>
        <v>1092</v>
      </c>
      <c r="E43" s="71">
        <f t="shared" si="5"/>
        <v>2652</v>
      </c>
      <c r="F43" s="122"/>
      <c r="G43" s="122"/>
      <c r="H43" s="122"/>
      <c r="I43" s="105"/>
    </row>
    <row r="44" spans="1:9" s="3" customFormat="1">
      <c r="A44" s="70"/>
      <c r="B44" s="233"/>
      <c r="C44" s="73"/>
      <c r="D44" s="73"/>
      <c r="E44" s="71"/>
      <c r="F44" s="2"/>
      <c r="G44" s="105"/>
      <c r="H44" s="105"/>
      <c r="I44" s="105"/>
    </row>
    <row r="45" spans="1:9" s="3" customFormat="1">
      <c r="A45" s="70"/>
      <c r="B45" s="233" t="s">
        <v>60</v>
      </c>
      <c r="C45" s="73"/>
      <c r="D45" s="73"/>
      <c r="E45" s="71"/>
      <c r="F45" s="2"/>
      <c r="G45" s="105"/>
      <c r="H45" s="105"/>
      <c r="I45" s="105"/>
    </row>
    <row r="46" spans="1:9" s="3" customFormat="1">
      <c r="A46" s="70"/>
      <c r="B46" s="237" t="s">
        <v>6</v>
      </c>
      <c r="C46" s="246"/>
      <c r="D46" s="246"/>
      <c r="E46" s="71">
        <f t="shared" si="5"/>
        <v>0</v>
      </c>
      <c r="F46" s="122" t="e">
        <f ca="1">C46/OFFSET(C46,4,0)</f>
        <v>#DIV/0!</v>
      </c>
      <c r="G46" s="122" t="e">
        <f t="shared" ref="G46:H46" ca="1" si="22">D46/OFFSET(D46,4,0)</f>
        <v>#DIV/0!</v>
      </c>
      <c r="H46" s="122" t="e">
        <f t="shared" ca="1" si="22"/>
        <v>#DIV/0!</v>
      </c>
      <c r="I46" s="105"/>
    </row>
    <row r="47" spans="1:9" s="3" customFormat="1">
      <c r="A47" s="70"/>
      <c r="B47" s="237" t="s">
        <v>7</v>
      </c>
      <c r="C47" s="246"/>
      <c r="D47" s="246"/>
      <c r="E47" s="71">
        <f t="shared" si="5"/>
        <v>0</v>
      </c>
      <c r="F47" s="122" t="e">
        <f ca="1">C47/OFFSET(C47,3,0)</f>
        <v>#DIV/0!</v>
      </c>
      <c r="G47" s="122" t="e">
        <f t="shared" ref="G47:H47" ca="1" si="23">D47/OFFSET(D47,3,0)</f>
        <v>#DIV/0!</v>
      </c>
      <c r="H47" s="122" t="e">
        <f t="shared" ca="1" si="23"/>
        <v>#DIV/0!</v>
      </c>
      <c r="I47" s="105"/>
    </row>
    <row r="48" spans="1:9" s="3" customFormat="1">
      <c r="A48" s="70"/>
      <c r="B48" s="237" t="s">
        <v>8</v>
      </c>
      <c r="C48" s="246"/>
      <c r="D48" s="246"/>
      <c r="E48" s="71">
        <f t="shared" si="5"/>
        <v>0</v>
      </c>
      <c r="F48" s="122" t="e">
        <f ca="1">C48/OFFSET(C48,2,0)</f>
        <v>#DIV/0!</v>
      </c>
      <c r="G48" s="122" t="e">
        <f t="shared" ref="G48:H48" ca="1" si="24">D48/OFFSET(D48,2,0)</f>
        <v>#DIV/0!</v>
      </c>
      <c r="H48" s="122" t="e">
        <f t="shared" ca="1" si="24"/>
        <v>#DIV/0!</v>
      </c>
      <c r="I48" s="105"/>
    </row>
    <row r="49" spans="1:9" s="3" customFormat="1" ht="14.4">
      <c r="A49" s="70"/>
      <c r="B49" s="237" t="s">
        <v>9</v>
      </c>
      <c r="C49" s="246"/>
      <c r="D49" s="246"/>
      <c r="E49" s="71">
        <f t="shared" si="5"/>
        <v>0</v>
      </c>
      <c r="F49" s="122" t="e">
        <f ca="1">C49/OFFSET(C49,1,0)</f>
        <v>#DIV/0!</v>
      </c>
      <c r="G49" s="122" t="e">
        <f t="shared" ref="G49:H49" ca="1" si="25">D49/OFFSET(D49,1,0)</f>
        <v>#DIV/0!</v>
      </c>
      <c r="H49" s="127" t="e">
        <f t="shared" ca="1" si="25"/>
        <v>#DIV/0!</v>
      </c>
      <c r="I49" s="142"/>
    </row>
    <row r="50" spans="1:9" s="3" customFormat="1">
      <c r="A50" s="70" t="s">
        <v>27</v>
      </c>
      <c r="B50" s="233" t="s">
        <v>28</v>
      </c>
      <c r="C50" s="68">
        <f>SUM(C46:C49)</f>
        <v>0</v>
      </c>
      <c r="D50" s="68">
        <f>SUM(D46:D49)</f>
        <v>0</v>
      </c>
      <c r="E50" s="71">
        <f t="shared" si="5"/>
        <v>0</v>
      </c>
      <c r="F50" s="56"/>
      <c r="G50" s="56"/>
      <c r="H50" s="56"/>
      <c r="I50" s="105"/>
    </row>
    <row r="51" spans="1:9" s="3" customFormat="1" ht="14.4">
      <c r="A51" s="70"/>
      <c r="B51" s="233"/>
      <c r="C51" s="73"/>
      <c r="D51" s="73"/>
      <c r="E51" s="71"/>
      <c r="F51" s="101"/>
      <c r="G51" s="142"/>
      <c r="H51" s="143"/>
      <c r="I51" s="144"/>
    </row>
    <row r="52" spans="1:9" s="3" customFormat="1" ht="15.6">
      <c r="A52" s="70"/>
      <c r="B52" s="233" t="s">
        <v>61</v>
      </c>
      <c r="C52" s="73"/>
      <c r="D52" s="73"/>
      <c r="E52" s="71"/>
      <c r="F52" s="2"/>
      <c r="G52" s="145"/>
      <c r="H52" s="144"/>
      <c r="I52" s="146"/>
    </row>
    <row r="53" spans="1:9" s="3" customFormat="1" ht="14.4">
      <c r="A53" s="70"/>
      <c r="B53" s="237" t="s">
        <v>6</v>
      </c>
      <c r="C53" s="247">
        <v>43</v>
      </c>
      <c r="D53" s="247">
        <v>7</v>
      </c>
      <c r="E53" s="71">
        <f t="shared" si="5"/>
        <v>50</v>
      </c>
      <c r="F53" s="122">
        <f ca="1">C53/OFFSET(C53,4,0)</f>
        <v>1</v>
      </c>
      <c r="G53" s="122">
        <f t="shared" ref="G53:H53" ca="1" si="26">D53/OFFSET(D53,4,0)</f>
        <v>1</v>
      </c>
      <c r="H53" s="122">
        <f t="shared" ca="1" si="26"/>
        <v>1</v>
      </c>
      <c r="I53" s="142"/>
    </row>
    <row r="54" spans="1:9" s="3" customFormat="1">
      <c r="A54" s="70"/>
      <c r="B54" s="237" t="s">
        <v>7</v>
      </c>
      <c r="C54" s="73"/>
      <c r="D54" s="73"/>
      <c r="E54" s="71">
        <f t="shared" si="5"/>
        <v>0</v>
      </c>
      <c r="F54" s="122">
        <f ca="1">C54/OFFSET(C54,3,0)</f>
        <v>0</v>
      </c>
      <c r="G54" s="122">
        <f t="shared" ref="G54:H54" ca="1" si="27">D54/OFFSET(D54,3,0)</f>
        <v>0</v>
      </c>
      <c r="H54" s="122">
        <f t="shared" ca="1" si="27"/>
        <v>0</v>
      </c>
      <c r="I54" s="105"/>
    </row>
    <row r="55" spans="1:9" s="3" customFormat="1">
      <c r="A55" s="70"/>
      <c r="B55" s="237" t="s">
        <v>8</v>
      </c>
      <c r="C55" s="73"/>
      <c r="D55" s="73"/>
      <c r="E55" s="71">
        <f t="shared" si="5"/>
        <v>0</v>
      </c>
      <c r="F55" s="122">
        <f ca="1">C55/OFFSET(C55,2,0)</f>
        <v>0</v>
      </c>
      <c r="G55" s="122">
        <f t="shared" ref="G55:H55" ca="1" si="28">D55/OFFSET(D55,2,0)</f>
        <v>0</v>
      </c>
      <c r="H55" s="122">
        <f t="shared" ca="1" si="28"/>
        <v>0</v>
      </c>
      <c r="I55" s="148"/>
    </row>
    <row r="56" spans="1:9" s="3" customFormat="1">
      <c r="A56" s="70"/>
      <c r="B56" s="237" t="s">
        <v>9</v>
      </c>
      <c r="C56" s="248"/>
      <c r="D56" s="248"/>
      <c r="E56" s="71">
        <f t="shared" si="5"/>
        <v>0</v>
      </c>
      <c r="F56" s="122">
        <f ca="1">C56/OFFSET(C56,1,0)</f>
        <v>0</v>
      </c>
      <c r="G56" s="122">
        <f t="shared" ref="G56:H56" ca="1" si="29">D56/OFFSET(D56,1,0)</f>
        <v>0</v>
      </c>
      <c r="H56" s="127">
        <f t="shared" ca="1" si="29"/>
        <v>0</v>
      </c>
      <c r="I56" s="105"/>
    </row>
    <row r="57" spans="1:9" s="3" customFormat="1">
      <c r="A57" s="70" t="s">
        <v>29</v>
      </c>
      <c r="B57" s="233" t="s">
        <v>30</v>
      </c>
      <c r="C57" s="68">
        <f>SUM(C53:C56)</f>
        <v>43</v>
      </c>
      <c r="D57" s="68">
        <f>SUM(D53:D56)</f>
        <v>7</v>
      </c>
      <c r="E57" s="71">
        <f t="shared" si="5"/>
        <v>50</v>
      </c>
      <c r="F57" s="56"/>
      <c r="G57" s="56"/>
      <c r="H57" s="56"/>
      <c r="I57" s="105"/>
    </row>
    <row r="58" spans="1:9" s="3" customFormat="1">
      <c r="A58" s="70"/>
      <c r="B58" s="233"/>
      <c r="C58" s="73"/>
      <c r="D58" s="73"/>
      <c r="E58" s="71"/>
      <c r="F58" s="2"/>
      <c r="G58" s="105"/>
      <c r="H58" s="105"/>
      <c r="I58" s="105"/>
    </row>
    <row r="59" spans="1:9" s="3" customFormat="1">
      <c r="A59" s="150" t="s">
        <v>72</v>
      </c>
      <c r="B59" s="233" t="s">
        <v>31</v>
      </c>
      <c r="C59" s="254">
        <v>4146</v>
      </c>
      <c r="D59" s="254">
        <v>86</v>
      </c>
      <c r="E59" s="71">
        <f t="shared" si="5"/>
        <v>4232</v>
      </c>
      <c r="F59" s="2"/>
      <c r="G59" s="105"/>
      <c r="H59" s="105"/>
      <c r="I59" s="105"/>
    </row>
    <row r="60" spans="1:9" s="3" customFormat="1">
      <c r="A60" s="150" t="s">
        <v>73</v>
      </c>
      <c r="B60" s="255" t="s">
        <v>71</v>
      </c>
      <c r="C60" s="256"/>
      <c r="D60" s="256"/>
      <c r="E60" s="71">
        <f t="shared" si="5"/>
        <v>0</v>
      </c>
      <c r="F60" s="2"/>
      <c r="G60" s="105"/>
      <c r="H60" s="105"/>
      <c r="I60" s="105"/>
    </row>
    <row r="61" spans="1:9" s="3" customFormat="1" ht="14.4">
      <c r="A61" s="70"/>
      <c r="B61" s="233" t="s">
        <v>32</v>
      </c>
      <c r="C61" s="73"/>
      <c r="D61" s="73"/>
      <c r="E61" s="71"/>
      <c r="F61" s="2"/>
      <c r="G61" s="105"/>
      <c r="H61" s="143"/>
      <c r="I61" s="142"/>
    </row>
    <row r="62" spans="1:9" s="3" customFormat="1" ht="14.4">
      <c r="A62" s="70" t="s">
        <v>33</v>
      </c>
      <c r="B62" s="250"/>
      <c r="C62" s="257"/>
      <c r="D62" s="257"/>
      <c r="E62" s="71">
        <f t="shared" si="5"/>
        <v>0</v>
      </c>
      <c r="F62" s="122">
        <f ca="1">C62/OFFSET(C62,4,0)</f>
        <v>0</v>
      </c>
      <c r="G62" s="122">
        <f t="shared" ref="G62:H62" ca="1" si="30">D62/OFFSET(D62,4,0)</f>
        <v>0</v>
      </c>
      <c r="H62" s="122">
        <f t="shared" ca="1" si="30"/>
        <v>0</v>
      </c>
      <c r="I62" s="145"/>
    </row>
    <row r="63" spans="1:9" s="3" customFormat="1">
      <c r="A63" s="70" t="s">
        <v>35</v>
      </c>
      <c r="B63" s="250"/>
      <c r="C63" s="257">
        <v>2378</v>
      </c>
      <c r="D63" s="257">
        <v>4114</v>
      </c>
      <c r="E63" s="71">
        <f t="shared" si="5"/>
        <v>6492</v>
      </c>
      <c r="F63" s="122">
        <f ca="1">C63/OFFSET(C63,3,0)</f>
        <v>0.99083333333333334</v>
      </c>
      <c r="G63" s="122">
        <f t="shared" ref="G63:H63" ca="1" si="31">D63/OFFSET(D63,3,0)</f>
        <v>0.98022396950202528</v>
      </c>
      <c r="H63" s="122">
        <f t="shared" ca="1" si="31"/>
        <v>0.98408367439745337</v>
      </c>
      <c r="I63" s="105"/>
    </row>
    <row r="64" spans="1:9" s="3" customFormat="1">
      <c r="A64" s="70" t="s">
        <v>37</v>
      </c>
      <c r="B64" s="250" t="s">
        <v>127</v>
      </c>
      <c r="C64" s="257">
        <v>22</v>
      </c>
      <c r="D64" s="257">
        <v>83</v>
      </c>
      <c r="E64" s="71">
        <f t="shared" si="5"/>
        <v>105</v>
      </c>
      <c r="F64" s="122">
        <f ca="1">C64/OFFSET(C64,2,0)</f>
        <v>9.1666666666666667E-3</v>
      </c>
      <c r="G64" s="122">
        <f t="shared" ref="G64:H64" ca="1" si="32">D64/OFFSET(D64,2,0)</f>
        <v>1.9776030497974745E-2</v>
      </c>
      <c r="H64" s="122">
        <f t="shared" ca="1" si="32"/>
        <v>1.5916325602546612E-2</v>
      </c>
    </row>
    <row r="65" spans="1:9" s="3" customFormat="1">
      <c r="A65" s="70" t="s">
        <v>39</v>
      </c>
      <c r="B65" s="250" t="s">
        <v>40</v>
      </c>
      <c r="C65" s="257"/>
      <c r="D65" s="257"/>
      <c r="E65" s="71">
        <f t="shared" si="5"/>
        <v>0</v>
      </c>
      <c r="F65" s="122">
        <f ca="1">C65/OFFSET(C65,1,0)</f>
        <v>0</v>
      </c>
      <c r="G65" s="122">
        <f t="shared" ref="G65:H65" ca="1" si="33">D65/OFFSET(D65,1,0)</f>
        <v>0</v>
      </c>
      <c r="H65" s="127">
        <f t="shared" ca="1" si="33"/>
        <v>0</v>
      </c>
    </row>
    <row r="66" spans="1:9" s="3" customFormat="1">
      <c r="A66" s="70" t="s">
        <v>41</v>
      </c>
      <c r="B66" s="241" t="s">
        <v>55</v>
      </c>
      <c r="C66" s="68">
        <f>SUM(C62:C65)</f>
        <v>2400</v>
      </c>
      <c r="D66" s="68">
        <f>SUM(D62:D65)</f>
        <v>4197</v>
      </c>
      <c r="E66" s="71">
        <f t="shared" si="5"/>
        <v>6597</v>
      </c>
      <c r="F66" s="122">
        <f>C66/C33</f>
        <v>0.34379028792436611</v>
      </c>
      <c r="G66" s="122">
        <f t="shared" ref="G66:H66" si="34">D66/D33</f>
        <v>0.62932973459289254</v>
      </c>
      <c r="H66" s="122">
        <f t="shared" si="34"/>
        <v>0.48329670329670332</v>
      </c>
      <c r="I66" s="101" t="s">
        <v>120</v>
      </c>
    </row>
    <row r="67" spans="1:9" s="3" customFormat="1">
      <c r="A67" s="75" t="s">
        <v>42</v>
      </c>
      <c r="B67" s="242" t="s">
        <v>21</v>
      </c>
      <c r="C67" s="76"/>
      <c r="D67" s="76"/>
      <c r="E67" s="71">
        <f t="shared" si="5"/>
        <v>0</v>
      </c>
      <c r="F67" s="2"/>
      <c r="G67" s="105"/>
      <c r="H67" s="105"/>
    </row>
    <row r="68" spans="1:9" s="3" customFormat="1" ht="14.4">
      <c r="A68" s="70" t="s">
        <v>43</v>
      </c>
      <c r="B68" s="233" t="s">
        <v>44</v>
      </c>
      <c r="C68" s="68">
        <f>C66-C67</f>
        <v>2400</v>
      </c>
      <c r="D68" s="68">
        <f>D66-D67</f>
        <v>4197</v>
      </c>
      <c r="E68" s="71">
        <f t="shared" si="5"/>
        <v>6597</v>
      </c>
      <c r="F68" s="2"/>
      <c r="G68" s="144"/>
      <c r="H68" s="156"/>
    </row>
    <row r="69" spans="1:9" s="3" customFormat="1">
      <c r="A69" s="70"/>
      <c r="B69" s="233"/>
      <c r="C69" s="73"/>
      <c r="D69" s="73"/>
      <c r="E69" s="71"/>
      <c r="F69" s="2"/>
      <c r="G69" s="105"/>
      <c r="H69" s="105"/>
    </row>
    <row r="70" spans="1:9" s="3" customFormat="1" ht="14.4">
      <c r="A70" s="70" t="s">
        <v>45</v>
      </c>
      <c r="B70" s="233" t="s">
        <v>46</v>
      </c>
      <c r="C70" s="72">
        <f>C43+C50+C57+C59+C60+C68</f>
        <v>8149</v>
      </c>
      <c r="D70" s="72">
        <f>D43+D50+D57+D59+D60+D68</f>
        <v>5382</v>
      </c>
      <c r="E70" s="71">
        <f t="shared" si="5"/>
        <v>13531</v>
      </c>
      <c r="F70" s="2"/>
      <c r="G70" s="157"/>
      <c r="H70" s="145"/>
    </row>
    <row r="71" spans="1:9" s="3" customFormat="1">
      <c r="A71" s="70"/>
      <c r="B71" s="250"/>
      <c r="C71" s="73"/>
      <c r="D71" s="73"/>
      <c r="E71" s="71"/>
      <c r="F71" s="2"/>
      <c r="G71" s="105"/>
      <c r="H71" s="105"/>
    </row>
    <row r="72" spans="1:9" s="3" customFormat="1" ht="14.4">
      <c r="A72" s="70" t="s">
        <v>47</v>
      </c>
      <c r="B72" s="233" t="s">
        <v>48</v>
      </c>
      <c r="C72" s="68"/>
      <c r="D72" s="68"/>
      <c r="E72" s="71">
        <f t="shared" si="5"/>
        <v>0</v>
      </c>
      <c r="F72" s="101"/>
      <c r="G72" s="159"/>
      <c r="H72" s="160"/>
    </row>
    <row r="73" spans="1:9" s="3" customFormat="1">
      <c r="A73" s="70"/>
      <c r="B73" s="250"/>
      <c r="C73" s="73"/>
      <c r="D73" s="73"/>
      <c r="E73" s="71"/>
      <c r="F73" s="2"/>
      <c r="G73" s="105"/>
      <c r="H73" s="105"/>
      <c r="I73" s="105"/>
    </row>
    <row r="74" spans="1:9" s="3" customFormat="1">
      <c r="A74" s="70" t="s">
        <v>49</v>
      </c>
      <c r="B74" s="233" t="s">
        <v>50</v>
      </c>
      <c r="C74" s="74">
        <f>C70+C72</f>
        <v>8149</v>
      </c>
      <c r="D74" s="74">
        <f>D70+D72</f>
        <v>5382</v>
      </c>
      <c r="E74" s="71">
        <f>D74+C74</f>
        <v>13531</v>
      </c>
      <c r="F74" s="2"/>
      <c r="G74" s="105"/>
      <c r="H74" s="105"/>
      <c r="I74" s="105"/>
    </row>
    <row r="75" spans="1:9" s="3" customFormat="1">
      <c r="A75" s="70"/>
      <c r="B75" s="233" t="s">
        <v>128</v>
      </c>
      <c r="C75" s="73">
        <v>2208</v>
      </c>
      <c r="D75" s="73">
        <v>2649</v>
      </c>
      <c r="E75" s="71">
        <f>D75+C75</f>
        <v>4857</v>
      </c>
      <c r="F75" s="2"/>
      <c r="G75" s="105"/>
      <c r="H75" s="105"/>
      <c r="I75" s="105"/>
    </row>
    <row r="76" spans="1:9" s="3" customFormat="1" ht="13.8" thickBot="1">
      <c r="A76" s="81" t="s">
        <v>51</v>
      </c>
      <c r="B76" s="252" t="s">
        <v>64</v>
      </c>
      <c r="C76" s="253"/>
      <c r="D76" s="253"/>
      <c r="E76" s="71">
        <f>D76+C76</f>
        <v>0</v>
      </c>
      <c r="F76" s="2"/>
      <c r="G76" s="105"/>
      <c r="H76" s="105"/>
      <c r="I76" s="105"/>
    </row>
    <row r="77" spans="1:9" s="3" customFormat="1" ht="30.75" customHeight="1">
      <c r="A77" s="82" t="s">
        <v>56</v>
      </c>
      <c r="B77" s="83"/>
      <c r="C77" s="84">
        <f>C6+C33-C67-C74</f>
        <v>-1168</v>
      </c>
      <c r="D77" s="84">
        <f>D6+D33-D67-D74</f>
        <v>1287</v>
      </c>
      <c r="E77" s="85">
        <f>(E6+E33)-(E67+E74)</f>
        <v>119</v>
      </c>
      <c r="F77" s="2"/>
      <c r="G77" s="105"/>
      <c r="H77" s="105"/>
      <c r="I77" s="105"/>
    </row>
    <row r="78" spans="1:9" s="3" customFormat="1" ht="16.2" customHeight="1">
      <c r="A78" s="86"/>
      <c r="B78" s="227" t="s">
        <v>67</v>
      </c>
      <c r="C78" s="88">
        <f>(C43+C57+C59)/(C43+C57+C59+C68)</f>
        <v>0.70548533562400295</v>
      </c>
      <c r="D78" s="88">
        <f t="shared" ref="D78:E78" si="35">(D43+D57+D59)/(D43+D57+D59+D68)</f>
        <v>0.22017837235228541</v>
      </c>
      <c r="E78" s="88">
        <f t="shared" si="35"/>
        <v>0.5124528859655606</v>
      </c>
      <c r="F78" s="168"/>
      <c r="G78" s="105"/>
      <c r="H78" s="105"/>
      <c r="I78" s="105"/>
    </row>
    <row r="79" spans="1:9" s="3" customFormat="1" ht="16.2" customHeight="1">
      <c r="A79" s="86"/>
      <c r="B79" s="227" t="s">
        <v>68</v>
      </c>
      <c r="C79" s="88">
        <f>(C43+C57+C59)/(C43+C57+C59+C68+C72+C67)</f>
        <v>0.70548533562400295</v>
      </c>
      <c r="D79" s="88">
        <f t="shared" ref="D79:E79" si="36">(D43+D57+D59)/(D43+D57+D59+D68+D72+D67)</f>
        <v>0.22017837235228541</v>
      </c>
      <c r="E79" s="88">
        <f t="shared" si="36"/>
        <v>0.5124528859655606</v>
      </c>
      <c r="F79" s="2"/>
      <c r="G79" s="105"/>
      <c r="H79" s="105"/>
      <c r="I79" s="105"/>
    </row>
    <row r="80" spans="1:9" ht="16.2" customHeight="1">
      <c r="A80" s="86"/>
      <c r="B80" s="227" t="s">
        <v>70</v>
      </c>
      <c r="C80" s="88">
        <f>C59/C35</f>
        <v>0.59389772238934246</v>
      </c>
      <c r="D80" s="88">
        <f t="shared" ref="D80:E80" si="37">D59/D35</f>
        <v>1.2895486579697106E-2</v>
      </c>
      <c r="E80" s="88">
        <f t="shared" si="37"/>
        <v>0.31003663003663001</v>
      </c>
    </row>
    <row r="81" spans="1:11" ht="16.2" customHeight="1">
      <c r="A81" s="86"/>
      <c r="B81" s="227" t="s">
        <v>69</v>
      </c>
      <c r="C81" s="88">
        <f>D66/E66</f>
        <v>0.63619827194179168</v>
      </c>
      <c r="D81" s="88"/>
      <c r="E81" s="88"/>
    </row>
    <row r="82" spans="1:11" ht="16.2" customHeight="1">
      <c r="A82" s="86"/>
      <c r="B82" s="227" t="s">
        <v>88</v>
      </c>
      <c r="C82" s="95">
        <f>C20/C35</f>
        <v>0.79444205701188941</v>
      </c>
      <c r="D82" s="95">
        <f t="shared" ref="D82:E82" si="38">D20/D35</f>
        <v>0.67161493477282952</v>
      </c>
      <c r="E82" s="95">
        <f t="shared" si="38"/>
        <v>0.73443223443223449</v>
      </c>
    </row>
    <row r="83" spans="1:11" ht="82.2" customHeight="1">
      <c r="A83" s="89" t="s">
        <v>57</v>
      </c>
      <c r="B83" s="90"/>
      <c r="C83" s="90"/>
      <c r="D83" s="90"/>
      <c r="E83" s="90"/>
    </row>
    <row r="84" spans="1:11">
      <c r="A84" s="91"/>
    </row>
    <row r="85" spans="1:11" s="172" customFormat="1" ht="19.5" customHeight="1">
      <c r="A85" s="92" t="s">
        <v>62</v>
      </c>
      <c r="B85" s="229"/>
      <c r="C85" s="93"/>
      <c r="D85" s="93"/>
      <c r="E85" s="93"/>
      <c r="F85" s="2"/>
      <c r="G85" s="105"/>
      <c r="H85" s="105"/>
      <c r="I85" s="105"/>
      <c r="J85" s="5"/>
      <c r="K85" s="5"/>
    </row>
    <row r="86" spans="1:11" s="172" customFormat="1" ht="19.5" customHeight="1">
      <c r="A86" s="92"/>
      <c r="B86" s="229"/>
      <c r="C86" s="93"/>
      <c r="D86" s="93"/>
      <c r="E86" s="93"/>
      <c r="F86" s="2"/>
      <c r="G86" s="105"/>
      <c r="H86" s="105"/>
      <c r="I86" s="105"/>
      <c r="J86" s="5"/>
      <c r="K86" s="5"/>
    </row>
    <row r="87" spans="1:11" s="172" customFormat="1" ht="19.5" customHeight="1">
      <c r="A87" s="92"/>
      <c r="B87" s="229"/>
      <c r="C87" s="93"/>
      <c r="D87" s="93"/>
      <c r="E87" s="93"/>
      <c r="F87" s="2"/>
      <c r="G87" s="105"/>
      <c r="H87" s="105"/>
      <c r="I87" s="105"/>
      <c r="J87" s="5"/>
      <c r="K87" s="5"/>
    </row>
    <row r="88" spans="1:11" s="172" customFormat="1" ht="19.5" customHeight="1">
      <c r="A88" s="92"/>
      <c r="B88" s="229"/>
      <c r="C88" s="93"/>
      <c r="D88" s="93"/>
      <c r="E88" s="93"/>
      <c r="F88" s="2"/>
      <c r="G88" s="105"/>
      <c r="H88" s="105"/>
      <c r="I88" s="105"/>
      <c r="J88" s="5"/>
      <c r="K88" s="5"/>
    </row>
    <row r="89" spans="1:11" s="172" customFormat="1" ht="19.5" customHeight="1">
      <c r="A89" s="92"/>
      <c r="B89" s="229"/>
      <c r="C89" s="93"/>
      <c r="D89" s="93"/>
      <c r="E89" s="93"/>
      <c r="F89" s="2"/>
      <c r="G89" s="105"/>
      <c r="H89" s="105"/>
      <c r="I89" s="105"/>
      <c r="J89" s="5"/>
      <c r="K89" s="5"/>
    </row>
    <row r="90" spans="1:11" s="172" customFormat="1" ht="19.5" customHeight="1">
      <c r="A90" s="92"/>
      <c r="B90" s="229"/>
      <c r="C90" s="93"/>
      <c r="D90" s="93"/>
      <c r="E90" s="93"/>
      <c r="F90" s="2"/>
      <c r="G90" s="105"/>
      <c r="H90" s="105"/>
      <c r="I90" s="105"/>
      <c r="J90" s="5"/>
      <c r="K90" s="5"/>
    </row>
    <row r="91" spans="1:11" s="172" customFormat="1" ht="19.5" customHeight="1">
      <c r="A91" s="92"/>
      <c r="B91" s="229"/>
      <c r="C91" s="93"/>
      <c r="D91" s="93"/>
      <c r="E91" s="93"/>
      <c r="F91" s="2"/>
      <c r="G91" s="105"/>
      <c r="H91" s="105"/>
      <c r="I91" s="105"/>
      <c r="J91" s="5"/>
      <c r="K91" s="5"/>
    </row>
    <row r="92" spans="1:11" s="172" customFormat="1" ht="19.5" customHeight="1">
      <c r="A92" s="92"/>
      <c r="B92" s="230" t="s">
        <v>65</v>
      </c>
      <c r="C92" s="93">
        <f>(C74-C68)/C74</f>
        <v>0.70548533562400295</v>
      </c>
      <c r="D92" s="1" t="s">
        <v>66</v>
      </c>
      <c r="E92" s="93">
        <f>(D74-D68)/D74</f>
        <v>0.22017837235228541</v>
      </c>
      <c r="F92" s="2"/>
      <c r="G92" s="105"/>
      <c r="H92" s="105"/>
      <c r="I92" s="105"/>
      <c r="J92" s="5"/>
      <c r="K92" s="5"/>
    </row>
    <row r="93" spans="1:11" ht="68.25" customHeight="1">
      <c r="A93" s="94" t="s">
        <v>52</v>
      </c>
      <c r="B93" s="94"/>
      <c r="C93" s="94"/>
      <c r="D93" s="94"/>
      <c r="E93" s="94"/>
    </row>
    <row r="94" spans="1:11" ht="25.5" customHeight="1"/>
    <row r="95" spans="1:11" ht="18.75" customHeight="1">
      <c r="A95" s="94" t="s">
        <v>53</v>
      </c>
    </row>
  </sheetData>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5" workbookViewId="0">
      <selection activeCell="A75" sqref="A75:XFD75"/>
    </sheetView>
  </sheetViews>
  <sheetFormatPr defaultRowHeight="13.2"/>
  <cols>
    <col min="1" max="1" width="3.33203125" style="59" customWidth="1"/>
    <col min="2" max="2" width="28.6640625" style="60" customWidth="1"/>
    <col min="3" max="5" width="6.21875" style="59" customWidth="1"/>
    <col min="6" max="6" width="6.21875" style="2" customWidth="1"/>
    <col min="7" max="8" width="6.21875" style="105" customWidth="1"/>
    <col min="9" max="9" width="8.109375" style="105" customWidth="1"/>
    <col min="10" max="10" width="3" style="3" customWidth="1"/>
    <col min="11" max="11" width="8.88671875" style="3"/>
    <col min="12" max="16384" width="8.88671875" style="56"/>
  </cols>
  <sheetData>
    <row r="1" spans="1:9" s="3" customFormat="1">
      <c r="A1" s="59"/>
      <c r="B1" s="193" t="s">
        <v>89</v>
      </c>
      <c r="C1" s="59" t="s">
        <v>108</v>
      </c>
      <c r="D1" s="59"/>
      <c r="E1" s="59"/>
      <c r="F1" s="2" t="s">
        <v>90</v>
      </c>
      <c r="G1" s="99"/>
      <c r="H1" s="100"/>
      <c r="I1" s="100"/>
    </row>
    <row r="2" spans="1:9" s="3" customFormat="1" ht="15.6">
      <c r="A2" s="59"/>
      <c r="B2" s="2" t="s">
        <v>109</v>
      </c>
      <c r="C2" s="59"/>
      <c r="D2" s="59"/>
      <c r="E2" s="59"/>
      <c r="F2" s="101" t="s">
        <v>92</v>
      </c>
      <c r="G2" s="102"/>
      <c r="H2" s="103"/>
      <c r="I2" s="103"/>
    </row>
    <row r="3" spans="1:9" s="3" customFormat="1" ht="13.8" thickBot="1">
      <c r="A3" s="62"/>
      <c r="B3" s="60"/>
      <c r="C3" s="59"/>
      <c r="D3" s="59"/>
      <c r="E3" s="59"/>
      <c r="F3" s="2"/>
      <c r="G3" s="105"/>
      <c r="H3" s="105"/>
      <c r="I3" s="105"/>
    </row>
    <row r="4" spans="1:9" s="3" customFormat="1">
      <c r="A4" s="63"/>
      <c r="B4" s="194"/>
      <c r="C4" s="195" t="s">
        <v>0</v>
      </c>
      <c r="D4" s="195" t="s">
        <v>1</v>
      </c>
      <c r="E4" s="195" t="s">
        <v>2</v>
      </c>
      <c r="F4" s="2"/>
      <c r="G4" s="105"/>
      <c r="H4" s="105"/>
      <c r="I4" s="105"/>
    </row>
    <row r="5" spans="1:9" s="3" customFormat="1">
      <c r="A5" s="67"/>
      <c r="B5" s="196"/>
      <c r="C5" s="68"/>
      <c r="D5" s="68"/>
      <c r="E5" s="68"/>
      <c r="F5" s="4"/>
      <c r="G5" s="105"/>
      <c r="H5" s="105"/>
      <c r="I5" s="105"/>
    </row>
    <row r="6" spans="1:9" s="3" customFormat="1" ht="15.6">
      <c r="A6" s="70" t="s">
        <v>3</v>
      </c>
      <c r="B6" s="196" t="s">
        <v>63</v>
      </c>
      <c r="C6" s="197">
        <v>318</v>
      </c>
      <c r="D6" s="197">
        <v>175</v>
      </c>
      <c r="E6" s="74"/>
      <c r="F6" s="101"/>
      <c r="G6" s="115"/>
      <c r="H6" s="103"/>
      <c r="I6" s="103"/>
    </row>
    <row r="7" spans="1:9" s="3" customFormat="1" ht="15.6">
      <c r="A7" s="70"/>
      <c r="B7" s="196"/>
      <c r="C7" s="198"/>
      <c r="D7" s="198"/>
      <c r="E7" s="74"/>
      <c r="F7" s="101"/>
      <c r="G7" s="115"/>
      <c r="H7" s="115"/>
      <c r="I7" s="103"/>
    </row>
    <row r="8" spans="1:9" s="3" customFormat="1" ht="15.6">
      <c r="A8" s="70"/>
      <c r="B8" s="196" t="s">
        <v>4</v>
      </c>
      <c r="C8" s="198"/>
      <c r="D8" s="198"/>
      <c r="E8" s="74"/>
      <c r="F8" s="101"/>
      <c r="G8" s="115"/>
      <c r="H8" s="103"/>
      <c r="I8" s="115"/>
    </row>
    <row r="9" spans="1:9" s="3" customFormat="1" ht="15.6">
      <c r="A9" s="70"/>
      <c r="B9" s="199" t="s">
        <v>5</v>
      </c>
      <c r="C9" s="200"/>
      <c r="D9" s="200"/>
      <c r="E9" s="74"/>
      <c r="F9" s="2"/>
      <c r="G9" s="115"/>
      <c r="H9" s="119"/>
      <c r="I9" s="103"/>
    </row>
    <row r="10" spans="1:9" s="3" customFormat="1" ht="15.6">
      <c r="A10" s="70"/>
      <c r="B10" s="201" t="s">
        <v>6</v>
      </c>
      <c r="C10" s="202">
        <v>7674</v>
      </c>
      <c r="D10" s="202">
        <v>8030</v>
      </c>
      <c r="E10" s="74">
        <f>D10+C10</f>
        <v>15704</v>
      </c>
      <c r="F10" s="122">
        <f ca="1">C10/OFFSET(C10,4,0)</f>
        <v>1</v>
      </c>
      <c r="G10" s="122">
        <f t="shared" ref="G10:H10" ca="1" si="0">D10/OFFSET(D10,4,0)</f>
        <v>1</v>
      </c>
      <c r="H10" s="122">
        <f t="shared" ca="1" si="0"/>
        <v>1</v>
      </c>
      <c r="I10" s="103"/>
    </row>
    <row r="11" spans="1:9" s="3" customFormat="1">
      <c r="A11" s="70"/>
      <c r="B11" s="201" t="s">
        <v>7</v>
      </c>
      <c r="C11" s="202"/>
      <c r="D11" s="202"/>
      <c r="E11" s="74">
        <f t="shared" ref="E11:E14" si="1">D11+C11</f>
        <v>0</v>
      </c>
      <c r="F11" s="122">
        <f ca="1">C11/OFFSET(C11,3,0)</f>
        <v>0</v>
      </c>
      <c r="G11" s="122">
        <f t="shared" ref="G11:H11" ca="1" si="2">D11/OFFSET(D11,3,0)</f>
        <v>0</v>
      </c>
      <c r="H11" s="122">
        <f t="shared" ca="1" si="2"/>
        <v>0</v>
      </c>
      <c r="I11" s="105"/>
    </row>
    <row r="12" spans="1:9" s="3" customFormat="1">
      <c r="A12" s="70"/>
      <c r="B12" s="201" t="s">
        <v>8</v>
      </c>
      <c r="C12" s="202"/>
      <c r="D12" s="202"/>
      <c r="E12" s="74">
        <f t="shared" si="1"/>
        <v>0</v>
      </c>
      <c r="F12" s="122">
        <f ca="1">C12/OFFSET(C12,2,0)</f>
        <v>0</v>
      </c>
      <c r="G12" s="122">
        <f t="shared" ref="G12:H12" ca="1" si="3">D12/OFFSET(D12,2,0)</f>
        <v>0</v>
      </c>
      <c r="H12" s="122">
        <f t="shared" ca="1" si="3"/>
        <v>0</v>
      </c>
      <c r="I12" s="105"/>
    </row>
    <row r="13" spans="1:9" s="3" customFormat="1">
      <c r="A13" s="70"/>
      <c r="B13" s="201" t="s">
        <v>9</v>
      </c>
      <c r="C13" s="202"/>
      <c r="D13" s="202"/>
      <c r="E13" s="74">
        <f t="shared" si="1"/>
        <v>0</v>
      </c>
      <c r="F13" s="122">
        <f ca="1">C13/OFFSET(C13,1,0)</f>
        <v>0</v>
      </c>
      <c r="G13" s="122">
        <f t="shared" ref="G13:H13" ca="1" si="4">D13/OFFSET(D13,1,0)</f>
        <v>0</v>
      </c>
      <c r="H13" s="122">
        <f t="shared" ca="1" si="4"/>
        <v>0</v>
      </c>
      <c r="I13" s="105"/>
    </row>
    <row r="14" spans="1:9" s="3" customFormat="1">
      <c r="A14" s="70" t="s">
        <v>10</v>
      </c>
      <c r="B14" s="203" t="s">
        <v>11</v>
      </c>
      <c r="C14" s="72">
        <f>SUM(C10:C13)</f>
        <v>7674</v>
      </c>
      <c r="D14" s="72">
        <f>SUM(D10:D13)</f>
        <v>8030</v>
      </c>
      <c r="E14" s="74">
        <f t="shared" si="1"/>
        <v>15704</v>
      </c>
      <c r="F14" s="122"/>
      <c r="G14" s="122"/>
      <c r="H14" s="122"/>
      <c r="I14" s="105"/>
    </row>
    <row r="15" spans="1:9" s="3" customFormat="1">
      <c r="A15" s="70"/>
      <c r="B15" s="199" t="s">
        <v>58</v>
      </c>
      <c r="C15" s="73"/>
      <c r="D15" s="73"/>
      <c r="E15" s="74"/>
      <c r="F15" s="2"/>
      <c r="G15" s="105"/>
      <c r="H15" s="105"/>
      <c r="I15" s="105"/>
    </row>
    <row r="16" spans="1:9" s="3" customFormat="1">
      <c r="A16" s="70"/>
      <c r="B16" s="201" t="s">
        <v>6</v>
      </c>
      <c r="C16" s="73"/>
      <c r="D16" s="73"/>
      <c r="E16" s="74">
        <f t="shared" ref="E16:E73" si="5">D16+C16</f>
        <v>0</v>
      </c>
      <c r="F16" s="122" t="e">
        <f ca="1">C16/OFFSET(C16,4,0)</f>
        <v>#DIV/0!</v>
      </c>
      <c r="G16" s="122" t="e">
        <f t="shared" ref="G16:H16" ca="1" si="6">D16/OFFSET(D16,4,0)</f>
        <v>#DIV/0!</v>
      </c>
      <c r="H16" s="122" t="e">
        <f t="shared" ca="1" si="6"/>
        <v>#DIV/0!</v>
      </c>
      <c r="I16" s="105"/>
    </row>
    <row r="17" spans="1:9" s="3" customFormat="1">
      <c r="A17" s="70"/>
      <c r="B17" s="201" t="s">
        <v>7</v>
      </c>
      <c r="C17" s="73"/>
      <c r="D17" s="73"/>
      <c r="E17" s="74">
        <f t="shared" si="5"/>
        <v>0</v>
      </c>
      <c r="F17" s="122" t="e">
        <f ca="1">C17/OFFSET(C17,3,0)</f>
        <v>#DIV/0!</v>
      </c>
      <c r="G17" s="122" t="e">
        <f t="shared" ref="G17:H17" ca="1" si="7">D17/OFFSET(D17,3,0)</f>
        <v>#DIV/0!</v>
      </c>
      <c r="H17" s="122" t="e">
        <f t="shared" ca="1" si="7"/>
        <v>#DIV/0!</v>
      </c>
      <c r="I17" s="105"/>
    </row>
    <row r="18" spans="1:9" s="3" customFormat="1" ht="15.6">
      <c r="A18" s="70"/>
      <c r="B18" s="201" t="s">
        <v>8</v>
      </c>
      <c r="C18" s="73"/>
      <c r="D18" s="73"/>
      <c r="E18" s="74">
        <f t="shared" si="5"/>
        <v>0</v>
      </c>
      <c r="F18" s="122" t="e">
        <f ca="1">C18/OFFSET(C18,2,0)</f>
        <v>#DIV/0!</v>
      </c>
      <c r="G18" s="122" t="e">
        <f t="shared" ref="G18:H18" ca="1" si="8">D18/OFFSET(D18,2,0)</f>
        <v>#DIV/0!</v>
      </c>
      <c r="H18" s="122" t="e">
        <f t="shared" ca="1" si="8"/>
        <v>#DIV/0!</v>
      </c>
      <c r="I18" s="126"/>
    </row>
    <row r="19" spans="1:9" s="3" customFormat="1">
      <c r="A19" s="70"/>
      <c r="B19" s="201" t="s">
        <v>9</v>
      </c>
      <c r="C19" s="73"/>
      <c r="D19" s="73"/>
      <c r="E19" s="74">
        <f t="shared" si="5"/>
        <v>0</v>
      </c>
      <c r="F19" s="122" t="e">
        <f ca="1">C19/OFFSET(C19,1,0)</f>
        <v>#DIV/0!</v>
      </c>
      <c r="G19" s="122" t="e">
        <f t="shared" ref="G19:H19" ca="1" si="9">D19/OFFSET(D19,1,0)</f>
        <v>#DIV/0!</v>
      </c>
      <c r="H19" s="127" t="e">
        <f t="shared" ca="1" si="9"/>
        <v>#DIV/0!</v>
      </c>
      <c r="I19" s="105"/>
    </row>
    <row r="20" spans="1:9" s="3" customFormat="1">
      <c r="A20" s="70" t="s">
        <v>12</v>
      </c>
      <c r="B20" s="203" t="s">
        <v>13</v>
      </c>
      <c r="C20" s="74">
        <f>SUM(C16:C19)</f>
        <v>0</v>
      </c>
      <c r="D20" s="74">
        <f>SUM(D16:D19)</f>
        <v>0</v>
      </c>
      <c r="E20" s="74">
        <f t="shared" si="5"/>
        <v>0</v>
      </c>
      <c r="F20" s="122"/>
      <c r="G20" s="122"/>
      <c r="H20" s="122"/>
      <c r="I20" s="105"/>
    </row>
    <row r="21" spans="1:9" s="3" customFormat="1">
      <c r="A21" s="70"/>
      <c r="B21" s="199" t="s">
        <v>59</v>
      </c>
      <c r="C21" s="73"/>
      <c r="D21" s="73"/>
      <c r="E21" s="74"/>
      <c r="F21" s="2"/>
      <c r="G21" s="105"/>
      <c r="H21" s="105"/>
      <c r="I21" s="105"/>
    </row>
    <row r="22" spans="1:9" s="3" customFormat="1" ht="15.6">
      <c r="A22" s="70"/>
      <c r="B22" s="201" t="s">
        <v>6</v>
      </c>
      <c r="C22" s="204"/>
      <c r="D22" s="204"/>
      <c r="E22" s="74">
        <f t="shared" si="5"/>
        <v>0</v>
      </c>
      <c r="F22" s="122" t="e">
        <f ca="1">C22/OFFSET(C22,4,0)</f>
        <v>#DIV/0!</v>
      </c>
      <c r="G22" s="122" t="e">
        <f t="shared" ref="G22:H22" ca="1" si="10">D22/OFFSET(D22,4,0)</f>
        <v>#DIV/0!</v>
      </c>
      <c r="H22" s="122" t="e">
        <f t="shared" ca="1" si="10"/>
        <v>#DIV/0!</v>
      </c>
      <c r="I22" s="126"/>
    </row>
    <row r="23" spans="1:9" s="3" customFormat="1">
      <c r="A23" s="70"/>
      <c r="B23" s="201" t="s">
        <v>7</v>
      </c>
      <c r="C23" s="204"/>
      <c r="D23" s="204"/>
      <c r="E23" s="74">
        <f t="shared" si="5"/>
        <v>0</v>
      </c>
      <c r="F23" s="122" t="e">
        <f ca="1">C23/OFFSET(C23,3,0)</f>
        <v>#DIV/0!</v>
      </c>
      <c r="G23" s="122" t="e">
        <f t="shared" ref="G23:H23" ca="1" si="11">D23/OFFSET(D23,3,0)</f>
        <v>#DIV/0!</v>
      </c>
      <c r="H23" s="122" t="e">
        <f t="shared" ca="1" si="11"/>
        <v>#DIV/0!</v>
      </c>
      <c r="I23" s="105"/>
    </row>
    <row r="24" spans="1:9" s="3" customFormat="1">
      <c r="A24" s="70"/>
      <c r="B24" s="201" t="s">
        <v>8</v>
      </c>
      <c r="C24" s="204"/>
      <c r="D24" s="204"/>
      <c r="E24" s="74">
        <f t="shared" si="5"/>
        <v>0</v>
      </c>
      <c r="F24" s="122" t="e">
        <f ca="1">C24/OFFSET(C24,2,0)</f>
        <v>#DIV/0!</v>
      </c>
      <c r="G24" s="122" t="e">
        <f t="shared" ref="G24:H24" ca="1" si="12">D24/OFFSET(D24,2,0)</f>
        <v>#DIV/0!</v>
      </c>
      <c r="H24" s="122" t="e">
        <f t="shared" ca="1" si="12"/>
        <v>#DIV/0!</v>
      </c>
      <c r="I24" s="105"/>
    </row>
    <row r="25" spans="1:9" s="3" customFormat="1">
      <c r="A25" s="70"/>
      <c r="B25" s="201" t="s">
        <v>9</v>
      </c>
      <c r="C25" s="204"/>
      <c r="D25" s="204"/>
      <c r="E25" s="74">
        <f t="shared" si="5"/>
        <v>0</v>
      </c>
      <c r="F25" s="122" t="e">
        <f ca="1">C25/OFFSET(C25,1,0)</f>
        <v>#DIV/0!</v>
      </c>
      <c r="G25" s="122" t="e">
        <f t="shared" ref="G25:H25" ca="1" si="13">D25/OFFSET(D25,1,0)</f>
        <v>#DIV/0!</v>
      </c>
      <c r="H25" s="127" t="e">
        <f t="shared" ca="1" si="13"/>
        <v>#DIV/0!</v>
      </c>
      <c r="I25" s="105"/>
    </row>
    <row r="26" spans="1:9" s="3" customFormat="1">
      <c r="A26" s="70" t="s">
        <v>14</v>
      </c>
      <c r="B26" s="203" t="s">
        <v>15</v>
      </c>
      <c r="C26" s="74">
        <f>SUM(C22:C25)</f>
        <v>0</v>
      </c>
      <c r="D26" s="74">
        <f>SUM(D22:D25)</f>
        <v>0</v>
      </c>
      <c r="E26" s="74">
        <f t="shared" si="5"/>
        <v>0</v>
      </c>
      <c r="F26" s="122"/>
      <c r="G26" s="122"/>
      <c r="H26" s="122"/>
      <c r="I26" s="105"/>
    </row>
    <row r="27" spans="1:9" s="3" customFormat="1">
      <c r="A27" s="70"/>
      <c r="B27" s="199" t="s">
        <v>16</v>
      </c>
      <c r="C27" s="73"/>
      <c r="D27" s="73"/>
      <c r="E27" s="74"/>
      <c r="F27" s="2"/>
      <c r="G27" s="105"/>
      <c r="H27" s="105"/>
      <c r="I27" s="105"/>
    </row>
    <row r="28" spans="1:9" s="3" customFormat="1">
      <c r="A28" s="70"/>
      <c r="B28" s="201" t="s">
        <v>6</v>
      </c>
      <c r="C28" s="73"/>
      <c r="D28" s="73"/>
      <c r="E28" s="74">
        <f t="shared" si="5"/>
        <v>0</v>
      </c>
      <c r="F28" s="122" t="e">
        <f ca="1">C28/OFFSET(C28,4,0)</f>
        <v>#DIV/0!</v>
      </c>
      <c r="G28" s="122" t="e">
        <f t="shared" ref="G28:H28" ca="1" si="14">D28/OFFSET(D28,4,0)</f>
        <v>#DIV/0!</v>
      </c>
      <c r="H28" s="122" t="e">
        <f t="shared" ca="1" si="14"/>
        <v>#DIV/0!</v>
      </c>
      <c r="I28" s="105"/>
    </row>
    <row r="29" spans="1:9" s="3" customFormat="1" ht="15.6">
      <c r="A29" s="70"/>
      <c r="B29" s="201" t="s">
        <v>7</v>
      </c>
      <c r="C29" s="73"/>
      <c r="D29" s="73"/>
      <c r="E29" s="74">
        <f t="shared" si="5"/>
        <v>0</v>
      </c>
      <c r="F29" s="122" t="e">
        <f ca="1">C29/OFFSET(C29,3,0)</f>
        <v>#DIV/0!</v>
      </c>
      <c r="G29" s="122" t="e">
        <f t="shared" ref="G29:H29" ca="1" si="15">D29/OFFSET(D29,3,0)</f>
        <v>#DIV/0!</v>
      </c>
      <c r="H29" s="122" t="e">
        <f t="shared" ca="1" si="15"/>
        <v>#DIV/0!</v>
      </c>
      <c r="I29" s="103"/>
    </row>
    <row r="30" spans="1:9" s="3" customFormat="1">
      <c r="A30" s="70"/>
      <c r="B30" s="201" t="s">
        <v>8</v>
      </c>
      <c r="C30" s="73"/>
      <c r="D30" s="73"/>
      <c r="E30" s="74">
        <f t="shared" si="5"/>
        <v>0</v>
      </c>
      <c r="F30" s="122" t="e">
        <f ca="1">C30/OFFSET(C30,2,0)</f>
        <v>#DIV/0!</v>
      </c>
      <c r="G30" s="122" t="e">
        <f t="shared" ref="G30:H30" ca="1" si="16">D30/OFFSET(D30,2,0)</f>
        <v>#DIV/0!</v>
      </c>
      <c r="H30" s="122" t="e">
        <f t="shared" ca="1" si="16"/>
        <v>#DIV/0!</v>
      </c>
      <c r="I30" s="105"/>
    </row>
    <row r="31" spans="1:9" s="3" customFormat="1" ht="15.6">
      <c r="A31" s="70"/>
      <c r="B31" s="201" t="s">
        <v>9</v>
      </c>
      <c r="C31" s="73"/>
      <c r="D31" s="73"/>
      <c r="E31" s="74">
        <f t="shared" si="5"/>
        <v>0</v>
      </c>
      <c r="F31" s="122" t="e">
        <f ca="1">C31/OFFSET(C31,1,0)</f>
        <v>#DIV/0!</v>
      </c>
      <c r="G31" s="122" t="e">
        <f t="shared" ref="G31:H31" ca="1" si="17">D31/OFFSET(D31,1,0)</f>
        <v>#DIV/0!</v>
      </c>
      <c r="H31" s="127" t="e">
        <f t="shared" ca="1" si="17"/>
        <v>#DIV/0!</v>
      </c>
      <c r="I31" s="103"/>
    </row>
    <row r="32" spans="1:9" s="3" customFormat="1">
      <c r="A32" s="70" t="s">
        <v>17</v>
      </c>
      <c r="B32" s="203" t="s">
        <v>18</v>
      </c>
      <c r="C32" s="74">
        <f>SUM(C28:C31)</f>
        <v>0</v>
      </c>
      <c r="D32" s="74">
        <f>SUM(D28:D31)</f>
        <v>0</v>
      </c>
      <c r="E32" s="74">
        <f t="shared" si="5"/>
        <v>0</v>
      </c>
      <c r="F32" s="2"/>
      <c r="G32" s="105"/>
      <c r="H32" s="105"/>
      <c r="I32" s="105"/>
    </row>
    <row r="33" spans="1:9" s="3" customFormat="1">
      <c r="A33" s="70" t="s">
        <v>19</v>
      </c>
      <c r="B33" s="205" t="s">
        <v>54</v>
      </c>
      <c r="C33" s="206">
        <f>C14+C20+C26+C32-C69-C60</f>
        <v>5934</v>
      </c>
      <c r="D33" s="206">
        <f>D14+D20+D26+D32-D69-D60</f>
        <v>6665</v>
      </c>
      <c r="E33" s="74">
        <f t="shared" si="5"/>
        <v>12599</v>
      </c>
      <c r="F33" s="101"/>
      <c r="G33" s="105"/>
      <c r="H33" s="105"/>
      <c r="I33" s="105"/>
    </row>
    <row r="34" spans="1:9" s="3" customFormat="1" ht="15.6">
      <c r="A34" s="75" t="s">
        <v>20</v>
      </c>
      <c r="B34" s="207" t="s">
        <v>21</v>
      </c>
      <c r="C34" s="76"/>
      <c r="D34" s="76"/>
      <c r="E34" s="74">
        <f t="shared" si="5"/>
        <v>0</v>
      </c>
      <c r="F34" s="101"/>
      <c r="G34" s="115"/>
      <c r="H34" s="133"/>
      <c r="I34" s="115"/>
    </row>
    <row r="35" spans="1:9" s="3" customFormat="1" ht="15.6">
      <c r="A35" s="70" t="s">
        <v>22</v>
      </c>
      <c r="B35" s="196" t="s">
        <v>23</v>
      </c>
      <c r="C35" s="68">
        <f>C33-C34</f>
        <v>5934</v>
      </c>
      <c r="D35" s="68">
        <f>D33-D34</f>
        <v>6665</v>
      </c>
      <c r="E35" s="74">
        <f t="shared" si="5"/>
        <v>12599</v>
      </c>
      <c r="F35" s="101"/>
      <c r="G35" s="134"/>
      <c r="H35" s="135"/>
      <c r="I35" s="134"/>
    </row>
    <row r="36" spans="1:9" s="3" customFormat="1" ht="16.2" thickBot="1">
      <c r="A36" s="77"/>
      <c r="B36" s="208"/>
      <c r="C36" s="73"/>
      <c r="D36" s="73"/>
      <c r="E36" s="74"/>
      <c r="F36" s="101"/>
      <c r="G36" s="126"/>
      <c r="H36" s="103"/>
      <c r="I36" s="115"/>
    </row>
    <row r="37" spans="1:9" s="3" customFormat="1" ht="13.8" thickTop="1">
      <c r="A37" s="79"/>
      <c r="B37" s="209"/>
      <c r="C37" s="73"/>
      <c r="D37" s="73"/>
      <c r="E37" s="74"/>
      <c r="F37" s="2"/>
      <c r="G37" s="105"/>
      <c r="H37" s="105"/>
      <c r="I37" s="105"/>
    </row>
    <row r="38" spans="1:9" s="3" customFormat="1" ht="15.6">
      <c r="A38" s="70"/>
      <c r="B38" s="196" t="s">
        <v>24</v>
      </c>
      <c r="C38" s="73"/>
      <c r="D38" s="73"/>
      <c r="E38" s="74"/>
      <c r="F38" s="101"/>
      <c r="G38" s="103"/>
      <c r="H38" s="115"/>
      <c r="I38" s="115"/>
    </row>
    <row r="39" spans="1:9" s="3" customFormat="1">
      <c r="A39" s="70"/>
      <c r="B39" s="201" t="s">
        <v>6</v>
      </c>
      <c r="C39" s="210">
        <v>1030</v>
      </c>
      <c r="D39" s="210">
        <v>693</v>
      </c>
      <c r="E39" s="74">
        <f t="shared" si="5"/>
        <v>1723</v>
      </c>
      <c r="F39" s="122">
        <f ca="1">C39/OFFSET(C39,4,0)</f>
        <v>1</v>
      </c>
      <c r="G39" s="122">
        <f t="shared" ref="G39:H39" ca="1" si="18">D39/OFFSET(D39,4,0)</f>
        <v>1</v>
      </c>
      <c r="H39" s="122">
        <f t="shared" ca="1" si="18"/>
        <v>1</v>
      </c>
      <c r="I39" s="105"/>
    </row>
    <row r="40" spans="1:9" s="3" customFormat="1">
      <c r="A40" s="70"/>
      <c r="B40" s="201" t="s">
        <v>7</v>
      </c>
      <c r="C40" s="210"/>
      <c r="D40" s="210"/>
      <c r="E40" s="74">
        <f t="shared" si="5"/>
        <v>0</v>
      </c>
      <c r="F40" s="122">
        <f ca="1">C40/OFFSET(C40,3,0)</f>
        <v>0</v>
      </c>
      <c r="G40" s="122">
        <f t="shared" ref="G40:H40" ca="1" si="19">D40/OFFSET(D40,3,0)</f>
        <v>0</v>
      </c>
      <c r="H40" s="122">
        <f t="shared" ca="1" si="19"/>
        <v>0</v>
      </c>
      <c r="I40" s="105"/>
    </row>
    <row r="41" spans="1:9" s="3" customFormat="1">
      <c r="A41" s="70"/>
      <c r="B41" s="201" t="s">
        <v>8</v>
      </c>
      <c r="C41" s="210"/>
      <c r="D41" s="210"/>
      <c r="E41" s="74">
        <f t="shared" si="5"/>
        <v>0</v>
      </c>
      <c r="F41" s="122">
        <f ca="1">C41/OFFSET(C41,2,0)</f>
        <v>0</v>
      </c>
      <c r="G41" s="122">
        <f t="shared" ref="G41:H41" ca="1" si="20">D41/OFFSET(D41,2,0)</f>
        <v>0</v>
      </c>
      <c r="H41" s="122">
        <f t="shared" ca="1" si="20"/>
        <v>0</v>
      </c>
      <c r="I41" s="105"/>
    </row>
    <row r="42" spans="1:9" s="3" customFormat="1">
      <c r="A42" s="70"/>
      <c r="B42" s="201" t="s">
        <v>9</v>
      </c>
      <c r="C42" s="210"/>
      <c r="D42" s="210"/>
      <c r="E42" s="74">
        <f t="shared" si="5"/>
        <v>0</v>
      </c>
      <c r="F42" s="122">
        <f ca="1">C42/OFFSET(C42,1,0)</f>
        <v>0</v>
      </c>
      <c r="G42" s="122">
        <f t="shared" ref="G42:H42" ca="1" si="21">D42/OFFSET(D42,1,0)</f>
        <v>0</v>
      </c>
      <c r="H42" s="127">
        <f t="shared" ca="1" si="21"/>
        <v>0</v>
      </c>
      <c r="I42" s="105"/>
    </row>
    <row r="43" spans="1:9" s="3" customFormat="1">
      <c r="A43" s="70" t="s">
        <v>25</v>
      </c>
      <c r="B43" s="203" t="s">
        <v>26</v>
      </c>
      <c r="C43" s="68">
        <f>SUM(C39:C42)</f>
        <v>1030</v>
      </c>
      <c r="D43" s="68">
        <f>SUM(D39:D42)</f>
        <v>693</v>
      </c>
      <c r="E43" s="74">
        <f t="shared" si="5"/>
        <v>1723</v>
      </c>
      <c r="F43" s="122"/>
      <c r="G43" s="122"/>
      <c r="H43" s="122"/>
      <c r="I43" s="105"/>
    </row>
    <row r="44" spans="1:9" s="3" customFormat="1">
      <c r="A44" s="70"/>
      <c r="B44" s="196"/>
      <c r="C44" s="73"/>
      <c r="D44" s="73"/>
      <c r="E44" s="74"/>
      <c r="F44" s="2"/>
      <c r="G44" s="105"/>
      <c r="H44" s="105"/>
      <c r="I44" s="105"/>
    </row>
    <row r="45" spans="1:9" s="3" customFormat="1">
      <c r="A45" s="70"/>
      <c r="B45" s="196" t="s">
        <v>60</v>
      </c>
      <c r="C45" s="73"/>
      <c r="D45" s="73"/>
      <c r="E45" s="74"/>
      <c r="F45" s="2"/>
      <c r="G45" s="105"/>
      <c r="H45" s="105"/>
      <c r="I45" s="105"/>
    </row>
    <row r="46" spans="1:9" s="3" customFormat="1">
      <c r="A46" s="70"/>
      <c r="B46" s="201" t="s">
        <v>6</v>
      </c>
      <c r="C46" s="211"/>
      <c r="D46" s="211"/>
      <c r="E46" s="74">
        <f t="shared" si="5"/>
        <v>0</v>
      </c>
      <c r="F46" s="122" t="e">
        <f ca="1">C46/OFFSET(C46,4,0)</f>
        <v>#DIV/0!</v>
      </c>
      <c r="G46" s="122" t="e">
        <f t="shared" ref="G46:H46" ca="1" si="22">D46/OFFSET(D46,4,0)</f>
        <v>#DIV/0!</v>
      </c>
      <c r="H46" s="122" t="e">
        <f t="shared" ca="1" si="22"/>
        <v>#DIV/0!</v>
      </c>
      <c r="I46" s="105"/>
    </row>
    <row r="47" spans="1:9" s="3" customFormat="1">
      <c r="A47" s="70"/>
      <c r="B47" s="201" t="s">
        <v>7</v>
      </c>
      <c r="C47" s="211"/>
      <c r="D47" s="211"/>
      <c r="E47" s="74">
        <f t="shared" si="5"/>
        <v>0</v>
      </c>
      <c r="F47" s="122" t="e">
        <f ca="1">C47/OFFSET(C47,3,0)</f>
        <v>#DIV/0!</v>
      </c>
      <c r="G47" s="122" t="e">
        <f t="shared" ref="G47:H47" ca="1" si="23">D47/OFFSET(D47,3,0)</f>
        <v>#DIV/0!</v>
      </c>
      <c r="H47" s="122" t="e">
        <f t="shared" ca="1" si="23"/>
        <v>#DIV/0!</v>
      </c>
      <c r="I47" s="105"/>
    </row>
    <row r="48" spans="1:9" s="3" customFormat="1">
      <c r="A48" s="70"/>
      <c r="B48" s="201" t="s">
        <v>8</v>
      </c>
      <c r="C48" s="211"/>
      <c r="D48" s="211"/>
      <c r="E48" s="74">
        <f t="shared" si="5"/>
        <v>0</v>
      </c>
      <c r="F48" s="122" t="e">
        <f ca="1">C48/OFFSET(C48,2,0)</f>
        <v>#DIV/0!</v>
      </c>
      <c r="G48" s="122" t="e">
        <f t="shared" ref="G48:H48" ca="1" si="24">D48/OFFSET(D48,2,0)</f>
        <v>#DIV/0!</v>
      </c>
      <c r="H48" s="122" t="e">
        <f t="shared" ca="1" si="24"/>
        <v>#DIV/0!</v>
      </c>
      <c r="I48" s="105"/>
    </row>
    <row r="49" spans="1:9" s="3" customFormat="1" ht="14.4">
      <c r="A49" s="70"/>
      <c r="B49" s="201" t="s">
        <v>9</v>
      </c>
      <c r="C49" s="211"/>
      <c r="D49" s="211"/>
      <c r="E49" s="74">
        <f t="shared" si="5"/>
        <v>0</v>
      </c>
      <c r="F49" s="122" t="e">
        <f ca="1">C49/OFFSET(C49,1,0)</f>
        <v>#DIV/0!</v>
      </c>
      <c r="G49" s="122" t="e">
        <f t="shared" ref="G49:H49" ca="1" si="25">D49/OFFSET(D49,1,0)</f>
        <v>#DIV/0!</v>
      </c>
      <c r="H49" s="127" t="e">
        <f t="shared" ca="1" si="25"/>
        <v>#DIV/0!</v>
      </c>
      <c r="I49" s="142"/>
    </row>
    <row r="50" spans="1:9" s="3" customFormat="1">
      <c r="A50" s="70" t="s">
        <v>27</v>
      </c>
      <c r="B50" s="196" t="s">
        <v>28</v>
      </c>
      <c r="C50" s="68">
        <f>SUM(C46:C49)</f>
        <v>0</v>
      </c>
      <c r="D50" s="68">
        <f>SUM(D46:D49)</f>
        <v>0</v>
      </c>
      <c r="E50" s="74">
        <f t="shared" si="5"/>
        <v>0</v>
      </c>
      <c r="F50" s="56"/>
      <c r="G50" s="56"/>
      <c r="H50" s="56"/>
      <c r="I50" s="105"/>
    </row>
    <row r="51" spans="1:9" s="3" customFormat="1" ht="14.4">
      <c r="A51" s="70"/>
      <c r="B51" s="212" t="s">
        <v>110</v>
      </c>
      <c r="C51" s="73"/>
      <c r="D51" s="73"/>
      <c r="E51" s="74"/>
      <c r="F51" s="101"/>
      <c r="G51" s="142"/>
      <c r="H51" s="143"/>
      <c r="I51" s="144"/>
    </row>
    <row r="52" spans="1:9" s="3" customFormat="1" ht="15.6">
      <c r="A52" s="70"/>
      <c r="B52" s="212" t="s">
        <v>111</v>
      </c>
      <c r="C52" s="73"/>
      <c r="D52" s="73"/>
      <c r="E52" s="74"/>
      <c r="F52" s="2"/>
      <c r="G52" s="145"/>
      <c r="H52" s="144"/>
      <c r="I52" s="146"/>
    </row>
    <row r="53" spans="1:9" s="3" customFormat="1" ht="14.4">
      <c r="A53" s="70"/>
      <c r="B53" s="212" t="s">
        <v>112</v>
      </c>
      <c r="C53" s="213"/>
      <c r="D53" s="213"/>
      <c r="E53" s="74">
        <f t="shared" si="5"/>
        <v>0</v>
      </c>
      <c r="F53" s="122" t="e">
        <f ca="1">C53/OFFSET(C53,4,0)</f>
        <v>#DIV/0!</v>
      </c>
      <c r="G53" s="122">
        <f t="shared" ref="G53:H53" ca="1" si="26">D53/OFFSET(D53,4,0)</f>
        <v>0</v>
      </c>
      <c r="H53" s="122">
        <f t="shared" ca="1" si="26"/>
        <v>0</v>
      </c>
      <c r="I53" s="142"/>
    </row>
    <row r="54" spans="1:9" s="3" customFormat="1" ht="14.4">
      <c r="A54" s="70"/>
      <c r="B54" s="212" t="s">
        <v>113</v>
      </c>
      <c r="C54" s="73"/>
      <c r="D54" s="73"/>
      <c r="E54" s="74">
        <f t="shared" si="5"/>
        <v>0</v>
      </c>
      <c r="F54" s="122" t="e">
        <f ca="1">C54/OFFSET(C54,3,0)</f>
        <v>#DIV/0!</v>
      </c>
      <c r="G54" s="122">
        <f t="shared" ref="G54:H54" ca="1" si="27">D54/OFFSET(D54,3,0)</f>
        <v>0</v>
      </c>
      <c r="H54" s="122">
        <f t="shared" ca="1" si="27"/>
        <v>0</v>
      </c>
      <c r="I54" s="105"/>
    </row>
    <row r="55" spans="1:9" s="3" customFormat="1" ht="14.4">
      <c r="A55" s="70"/>
      <c r="B55" s="2" t="s">
        <v>114</v>
      </c>
      <c r="C55" s="73"/>
      <c r="D55" s="73"/>
      <c r="E55" s="74">
        <f t="shared" si="5"/>
        <v>0</v>
      </c>
      <c r="F55" s="122" t="e">
        <f ca="1">C55/OFFSET(C55,2,0)</f>
        <v>#DIV/0!</v>
      </c>
      <c r="G55" s="122">
        <f t="shared" ref="G55:H55" ca="1" si="28">D55/OFFSET(D55,2,0)</f>
        <v>0</v>
      </c>
      <c r="H55" s="122">
        <f t="shared" ca="1" si="28"/>
        <v>0</v>
      </c>
      <c r="I55" s="148"/>
    </row>
    <row r="56" spans="1:9" s="3" customFormat="1" ht="14.4">
      <c r="A56" s="70"/>
      <c r="B56" s="212" t="s">
        <v>115</v>
      </c>
      <c r="C56" s="214">
        <v>0</v>
      </c>
      <c r="D56" s="214">
        <v>1</v>
      </c>
      <c r="E56" s="74">
        <f t="shared" si="5"/>
        <v>1</v>
      </c>
      <c r="F56" s="122" t="e">
        <f ca="1">C56/OFFSET(C56,1,0)</f>
        <v>#DIV/0!</v>
      </c>
      <c r="G56" s="122">
        <f t="shared" ref="G56:H56" ca="1" si="29">D56/OFFSET(D56,1,0)</f>
        <v>1</v>
      </c>
      <c r="H56" s="127">
        <f t="shared" ca="1" si="29"/>
        <v>1</v>
      </c>
      <c r="I56" s="105"/>
    </row>
    <row r="57" spans="1:9" s="3" customFormat="1" ht="14.4">
      <c r="A57" s="70" t="s">
        <v>29</v>
      </c>
      <c r="B57" s="212" t="s">
        <v>116</v>
      </c>
      <c r="C57" s="68">
        <f>SUM(C52:C56)</f>
        <v>0</v>
      </c>
      <c r="D57" s="68">
        <f>SUM(D52:D56)</f>
        <v>1</v>
      </c>
      <c r="E57" s="74">
        <f t="shared" si="5"/>
        <v>1</v>
      </c>
      <c r="F57" s="56"/>
      <c r="G57" s="56"/>
      <c r="H57" s="56"/>
      <c r="I57" s="105"/>
    </row>
    <row r="58" spans="1:9" s="3" customFormat="1">
      <c r="A58" s="70"/>
      <c r="B58" s="196"/>
      <c r="C58" s="73"/>
      <c r="D58" s="73"/>
      <c r="E58" s="74"/>
      <c r="F58" s="2"/>
      <c r="G58" s="105"/>
      <c r="H58" s="105"/>
      <c r="I58" s="105"/>
    </row>
    <row r="59" spans="1:9" s="3" customFormat="1">
      <c r="A59" s="215" t="s">
        <v>72</v>
      </c>
      <c r="B59" s="196" t="s">
        <v>31</v>
      </c>
      <c r="C59" s="216">
        <v>1844</v>
      </c>
      <c r="D59" s="216">
        <v>144</v>
      </c>
      <c r="E59" s="74">
        <f t="shared" si="5"/>
        <v>1988</v>
      </c>
      <c r="F59" s="2"/>
      <c r="G59" s="105"/>
      <c r="H59" s="105"/>
      <c r="I59" s="105"/>
    </row>
    <row r="60" spans="1:9" s="3" customFormat="1" ht="14.4">
      <c r="A60" s="215" t="s">
        <v>73</v>
      </c>
      <c r="B60" s="217" t="s">
        <v>117</v>
      </c>
      <c r="C60" s="218">
        <v>7</v>
      </c>
      <c r="D60" s="218">
        <v>2</v>
      </c>
      <c r="E60" s="74">
        <f t="shared" si="5"/>
        <v>9</v>
      </c>
      <c r="F60" s="2"/>
      <c r="G60" s="105"/>
      <c r="H60" s="105"/>
      <c r="I60" s="105"/>
    </row>
    <row r="61" spans="1:9" s="3" customFormat="1" ht="14.4">
      <c r="A61" s="195"/>
      <c r="B61" s="217" t="s">
        <v>118</v>
      </c>
      <c r="C61" s="219"/>
      <c r="D61" s="219"/>
      <c r="E61" s="74"/>
      <c r="F61" s="2"/>
      <c r="G61" s="105"/>
      <c r="H61" s="143"/>
      <c r="I61" s="142"/>
    </row>
    <row r="62" spans="1:9" s="3" customFormat="1" ht="14.4">
      <c r="A62" s="70" t="s">
        <v>33</v>
      </c>
      <c r="B62" s="220" t="s">
        <v>119</v>
      </c>
      <c r="C62" s="221">
        <v>2586</v>
      </c>
      <c r="D62" s="221">
        <v>5514</v>
      </c>
      <c r="E62" s="74">
        <f t="shared" si="5"/>
        <v>8100</v>
      </c>
      <c r="F62" s="122">
        <f ca="1">C62/OFFSET(C62,4,0)</f>
        <v>0.99768518518518523</v>
      </c>
      <c r="G62" s="122">
        <f t="shared" ref="G62:H62" ca="1" si="30">D62/OFFSET(D62,4,0)</f>
        <v>0.9969264147532092</v>
      </c>
      <c r="H62" s="122">
        <f t="shared" ca="1" si="30"/>
        <v>0.99716853379293369</v>
      </c>
      <c r="I62" s="145"/>
    </row>
    <row r="63" spans="1:9" s="3" customFormat="1">
      <c r="A63" s="70" t="s">
        <v>35</v>
      </c>
      <c r="B63" s="220" t="s">
        <v>36</v>
      </c>
      <c r="C63" s="221">
        <v>0</v>
      </c>
      <c r="D63" s="221">
        <v>0</v>
      </c>
      <c r="E63" s="74">
        <f t="shared" si="5"/>
        <v>0</v>
      </c>
      <c r="F63" s="122">
        <f ca="1">C63/OFFSET(C63,3,0)</f>
        <v>0</v>
      </c>
      <c r="G63" s="122">
        <f t="shared" ref="G63:H63" ca="1" si="31">D63/OFFSET(D63,3,0)</f>
        <v>0</v>
      </c>
      <c r="H63" s="122">
        <f t="shared" ca="1" si="31"/>
        <v>0</v>
      </c>
      <c r="I63" s="105"/>
    </row>
    <row r="64" spans="1:9" s="3" customFormat="1">
      <c r="A64" s="70" t="s">
        <v>37</v>
      </c>
      <c r="B64" s="220" t="s">
        <v>38</v>
      </c>
      <c r="C64" s="221">
        <v>0</v>
      </c>
      <c r="D64" s="221">
        <v>1</v>
      </c>
      <c r="E64" s="74">
        <f t="shared" si="5"/>
        <v>1</v>
      </c>
      <c r="F64" s="122">
        <f ca="1">C64/OFFSET(C64,2,0)</f>
        <v>0</v>
      </c>
      <c r="G64" s="122">
        <f t="shared" ref="G64:H64" ca="1" si="32">D64/OFFSET(D64,2,0)</f>
        <v>1.8079913216416561E-4</v>
      </c>
      <c r="H64" s="122">
        <f t="shared" ca="1" si="32"/>
        <v>1.2310722639418935E-4</v>
      </c>
    </row>
    <row r="65" spans="1:9" s="3" customFormat="1">
      <c r="A65" s="70" t="s">
        <v>39</v>
      </c>
      <c r="B65" s="220" t="s">
        <v>40</v>
      </c>
      <c r="C65" s="221">
        <v>0</v>
      </c>
      <c r="D65" s="221">
        <v>8</v>
      </c>
      <c r="E65" s="74">
        <f t="shared" si="5"/>
        <v>8</v>
      </c>
      <c r="F65" s="122">
        <f ca="1">C65/OFFSET(C65,1,0)</f>
        <v>0</v>
      </c>
      <c r="G65" s="122">
        <f t="shared" ref="G65:H65" ca="1" si="33">D65/OFFSET(D65,1,0)</f>
        <v>1.4463930573133249E-3</v>
      </c>
      <c r="H65" s="127">
        <f t="shared" ca="1" si="33"/>
        <v>9.8485781115351481E-4</v>
      </c>
    </row>
    <row r="66" spans="1:9" s="3" customFormat="1">
      <c r="A66" s="70" t="s">
        <v>41</v>
      </c>
      <c r="B66" s="205" t="s">
        <v>55</v>
      </c>
      <c r="C66" s="222">
        <f>SUM(C61:C65)+C57+C67</f>
        <v>2592</v>
      </c>
      <c r="D66" s="222">
        <f>SUM(D61:D65)+D57+D67</f>
        <v>5531</v>
      </c>
      <c r="E66" s="74">
        <f t="shared" si="5"/>
        <v>8123</v>
      </c>
      <c r="F66" s="122">
        <f>C66/C33</f>
        <v>0.43680485338725988</v>
      </c>
      <c r="G66" s="122">
        <f t="shared" ref="G66:H66" si="34">D66/D33</f>
        <v>0.82985746436609154</v>
      </c>
      <c r="H66" s="122">
        <f t="shared" si="34"/>
        <v>0.64473370902452576</v>
      </c>
      <c r="I66" s="101" t="s">
        <v>120</v>
      </c>
    </row>
    <row r="67" spans="1:9" s="3" customFormat="1" ht="14.4">
      <c r="A67" s="75" t="s">
        <v>42</v>
      </c>
      <c r="B67" s="207" t="s">
        <v>21</v>
      </c>
      <c r="C67" s="219">
        <v>6</v>
      </c>
      <c r="D67" s="219">
        <v>7</v>
      </c>
      <c r="E67" s="74">
        <f t="shared" si="5"/>
        <v>13</v>
      </c>
      <c r="F67" s="2"/>
      <c r="G67" s="105"/>
      <c r="H67" s="105"/>
    </row>
    <row r="68" spans="1:9" s="3" customFormat="1" ht="14.4">
      <c r="A68" s="70" t="s">
        <v>43</v>
      </c>
      <c r="B68" s="196" t="s">
        <v>44</v>
      </c>
      <c r="C68" s="68">
        <f>C66-C67</f>
        <v>2586</v>
      </c>
      <c r="D68" s="68">
        <f>D66-D67</f>
        <v>5524</v>
      </c>
      <c r="E68" s="74">
        <f t="shared" si="5"/>
        <v>8110</v>
      </c>
      <c r="F68" s="2"/>
      <c r="G68" s="144"/>
      <c r="H68" s="156"/>
    </row>
    <row r="69" spans="1:9" s="3" customFormat="1" ht="14.4">
      <c r="A69" s="70"/>
      <c r="B69" s="2" t="s">
        <v>121</v>
      </c>
      <c r="C69" s="219">
        <v>1733</v>
      </c>
      <c r="D69" s="219">
        <v>1363</v>
      </c>
      <c r="E69" s="74">
        <f t="shared" si="5"/>
        <v>3096</v>
      </c>
      <c r="F69" s="2"/>
      <c r="G69" s="105"/>
      <c r="H69" s="105"/>
    </row>
    <row r="70" spans="1:9" s="3" customFormat="1" ht="14.4">
      <c r="A70" s="70" t="s">
        <v>45</v>
      </c>
      <c r="B70" s="196" t="s">
        <v>46</v>
      </c>
      <c r="C70" s="72">
        <f>C43+C50+C59+C68</f>
        <v>5460</v>
      </c>
      <c r="D70" s="72">
        <f>D43+D50+D59+D68</f>
        <v>6361</v>
      </c>
      <c r="E70" s="74">
        <f t="shared" si="5"/>
        <v>11821</v>
      </c>
      <c r="F70" s="2"/>
      <c r="G70" s="157"/>
      <c r="H70" s="145"/>
    </row>
    <row r="71" spans="1:9" s="3" customFormat="1">
      <c r="A71" s="70"/>
      <c r="B71" s="220"/>
      <c r="C71" s="73"/>
      <c r="D71" s="73"/>
      <c r="E71" s="74"/>
      <c r="F71" s="2"/>
      <c r="G71" s="105"/>
      <c r="H71" s="105"/>
    </row>
    <row r="72" spans="1:9" s="3" customFormat="1" ht="14.4">
      <c r="A72" s="70" t="s">
        <v>47</v>
      </c>
      <c r="B72" s="196" t="s">
        <v>48</v>
      </c>
      <c r="C72" s="68">
        <v>24</v>
      </c>
      <c r="D72" s="68">
        <v>47</v>
      </c>
      <c r="E72" s="74">
        <f t="shared" si="5"/>
        <v>71</v>
      </c>
      <c r="F72" s="101"/>
      <c r="G72" s="159"/>
      <c r="H72" s="160"/>
    </row>
    <row r="73" spans="1:9" s="3" customFormat="1" ht="14.4">
      <c r="A73" s="70"/>
      <c r="B73" s="212" t="s">
        <v>122</v>
      </c>
      <c r="C73" s="219">
        <v>111</v>
      </c>
      <c r="D73" s="219">
        <v>116</v>
      </c>
      <c r="E73" s="74">
        <f t="shared" si="5"/>
        <v>227</v>
      </c>
      <c r="F73" s="2"/>
      <c r="G73" s="105"/>
      <c r="H73" s="105"/>
      <c r="I73" s="105"/>
    </row>
    <row r="74" spans="1:9" s="3" customFormat="1">
      <c r="A74" s="70" t="s">
        <v>49</v>
      </c>
      <c r="B74" s="196" t="s">
        <v>50</v>
      </c>
      <c r="C74" s="72">
        <f>SUM(C70:C73)+C67</f>
        <v>5601</v>
      </c>
      <c r="D74" s="72">
        <f>SUM(D70:D73)+D67</f>
        <v>6531</v>
      </c>
      <c r="E74" s="74">
        <f>D74+C74</f>
        <v>12132</v>
      </c>
      <c r="F74" s="2"/>
      <c r="G74" s="105"/>
      <c r="H74" s="105"/>
      <c r="I74" s="105"/>
    </row>
    <row r="75" spans="1:9" s="3" customFormat="1">
      <c r="A75" s="70"/>
      <c r="B75" s="233" t="s">
        <v>128</v>
      </c>
      <c r="C75" s="258">
        <f>C60</f>
        <v>7</v>
      </c>
      <c r="D75" s="258">
        <f>D60</f>
        <v>2</v>
      </c>
      <c r="E75" s="71">
        <f>D75+C75</f>
        <v>9</v>
      </c>
      <c r="F75" s="2"/>
      <c r="G75" s="105"/>
      <c r="H75" s="105"/>
      <c r="I75" s="105"/>
    </row>
    <row r="76" spans="1:9" s="3" customFormat="1" ht="13.8" thickBot="1">
      <c r="A76" s="81" t="s">
        <v>51</v>
      </c>
      <c r="B76" s="223" t="s">
        <v>64</v>
      </c>
      <c r="C76" s="224">
        <v>192</v>
      </c>
      <c r="D76" s="225">
        <v>259</v>
      </c>
      <c r="E76" s="74">
        <f>D76+C76</f>
        <v>451</v>
      </c>
      <c r="F76" s="2"/>
      <c r="G76" s="105"/>
      <c r="H76" s="105"/>
      <c r="I76" s="105"/>
    </row>
    <row r="77" spans="1:9" s="3" customFormat="1" ht="30.75" customHeight="1">
      <c r="A77" s="82" t="s">
        <v>56</v>
      </c>
      <c r="B77" s="83"/>
      <c r="C77" s="84">
        <f>C6+C33-C67-C74</f>
        <v>645</v>
      </c>
      <c r="D77" s="84">
        <f>D6+D33-D67-D74</f>
        <v>302</v>
      </c>
      <c r="E77" s="226">
        <f>D77+C77</f>
        <v>947</v>
      </c>
      <c r="F77" s="2"/>
      <c r="G77" s="105"/>
      <c r="H77" s="105"/>
      <c r="I77" s="105"/>
    </row>
    <row r="78" spans="1:9" s="3" customFormat="1" ht="16.2" customHeight="1">
      <c r="A78" s="86"/>
      <c r="B78" s="227" t="s">
        <v>67</v>
      </c>
      <c r="C78" s="228">
        <f>(C43+C57+C59)/(C43+C57+C59+C68)</f>
        <v>0.52637362637362639</v>
      </c>
      <c r="D78" s="228">
        <f t="shared" ref="D78:E78" si="35">(D43+D57+D59)/(D43+D57+D59+D68)</f>
        <v>0.13171958503615216</v>
      </c>
      <c r="E78" s="228">
        <f t="shared" si="35"/>
        <v>0.31399086448993402</v>
      </c>
      <c r="F78" s="168"/>
      <c r="G78" s="105"/>
      <c r="H78" s="105"/>
      <c r="I78" s="105"/>
    </row>
    <row r="79" spans="1:9" s="3" customFormat="1" ht="16.2" customHeight="1">
      <c r="A79" s="86"/>
      <c r="B79" s="227" t="s">
        <v>68</v>
      </c>
      <c r="C79" s="228">
        <f>(C43+C57+C59)/(C43+C57+C59+C69+C72+C67)</f>
        <v>0.6197972827259004</v>
      </c>
      <c r="D79" s="228">
        <f>(D43+D57+D59)/(D43+D57+D59+D68+D72+D67)</f>
        <v>0.13061097256857856</v>
      </c>
      <c r="E79" s="228">
        <f t="shared" ref="E79" si="36">(E43+E57+E59)/(E43+E57+E59+E69+E72+E67)</f>
        <v>0.53859547301218802</v>
      </c>
      <c r="F79" s="2"/>
      <c r="G79" s="105"/>
      <c r="H79" s="105"/>
      <c r="I79" s="105"/>
    </row>
    <row r="80" spans="1:9" ht="16.2" customHeight="1">
      <c r="A80" s="86"/>
      <c r="B80" s="227" t="s">
        <v>70</v>
      </c>
      <c r="C80" s="228">
        <f>C59/C35</f>
        <v>0.31075160094371418</v>
      </c>
      <c r="D80" s="228">
        <f t="shared" ref="D80:E80" si="37">D59/D35</f>
        <v>2.1605401350337585E-2</v>
      </c>
      <c r="E80" s="228">
        <f t="shared" si="37"/>
        <v>0.15779030081752521</v>
      </c>
    </row>
    <row r="81" spans="1:11" ht="16.2" customHeight="1">
      <c r="A81" s="86"/>
      <c r="B81" s="227" t="s">
        <v>69</v>
      </c>
      <c r="C81" s="228">
        <f>D66/E66</f>
        <v>0.68090606918626129</v>
      </c>
      <c r="D81" s="228"/>
      <c r="E81" s="228"/>
    </row>
    <row r="82" spans="1:11" ht="16.2" customHeight="1">
      <c r="A82" s="86"/>
      <c r="B82" s="227" t="s">
        <v>88</v>
      </c>
      <c r="C82" s="95">
        <f>C20/C35</f>
        <v>0</v>
      </c>
      <c r="D82" s="95">
        <f t="shared" ref="D82:E82" si="38">D20/D35</f>
        <v>0</v>
      </c>
      <c r="E82" s="95">
        <f t="shared" si="38"/>
        <v>0</v>
      </c>
    </row>
    <row r="83" spans="1:11" ht="82.2" customHeight="1">
      <c r="A83" s="89" t="s">
        <v>57</v>
      </c>
      <c r="B83" s="90"/>
      <c r="C83" s="90"/>
      <c r="D83" s="90"/>
      <c r="E83" s="90"/>
    </row>
    <row r="84" spans="1:11">
      <c r="A84" s="91"/>
    </row>
    <row r="85" spans="1:11" s="172" customFormat="1" ht="19.5" customHeight="1">
      <c r="A85" s="92" t="s">
        <v>62</v>
      </c>
      <c r="B85" s="229"/>
      <c r="C85" s="93"/>
      <c r="D85" s="93"/>
      <c r="E85" s="93"/>
      <c r="F85" s="2"/>
      <c r="G85" s="105"/>
      <c r="H85" s="105"/>
      <c r="I85" s="105"/>
      <c r="J85" s="5"/>
      <c r="K85" s="5"/>
    </row>
    <row r="86" spans="1:11" s="172" customFormat="1" ht="19.5" customHeight="1">
      <c r="A86" s="92"/>
      <c r="B86" s="229"/>
      <c r="C86" s="93"/>
      <c r="D86" s="93"/>
      <c r="E86" s="93"/>
      <c r="F86" s="2"/>
      <c r="G86" s="105"/>
      <c r="H86" s="105"/>
      <c r="I86" s="105"/>
      <c r="J86" s="5"/>
      <c r="K86" s="5"/>
    </row>
    <row r="87" spans="1:11" s="172" customFormat="1" ht="19.5" customHeight="1">
      <c r="A87" s="92"/>
      <c r="B87" s="229"/>
      <c r="C87" s="93"/>
      <c r="D87" s="93"/>
      <c r="E87" s="93"/>
      <c r="F87" s="2"/>
      <c r="G87" s="105"/>
      <c r="H87" s="105"/>
      <c r="I87" s="105"/>
      <c r="J87" s="5"/>
      <c r="K87" s="5"/>
    </row>
    <row r="88" spans="1:11" s="172" customFormat="1" ht="19.5" customHeight="1">
      <c r="A88" s="92"/>
      <c r="B88" s="229"/>
      <c r="C88" s="93"/>
      <c r="D88" s="93"/>
      <c r="E88" s="93"/>
      <c r="F88" s="2"/>
      <c r="G88" s="105"/>
      <c r="H88" s="105"/>
      <c r="I88" s="105"/>
      <c r="J88" s="5"/>
      <c r="K88" s="5"/>
    </row>
    <row r="89" spans="1:11" s="172" customFormat="1" ht="19.5" customHeight="1">
      <c r="A89" s="92"/>
      <c r="B89" s="229"/>
      <c r="C89" s="93"/>
      <c r="D89" s="93"/>
      <c r="E89" s="93"/>
      <c r="F89" s="2"/>
      <c r="G89" s="105"/>
      <c r="H89" s="105"/>
      <c r="I89" s="105"/>
      <c r="J89" s="5"/>
      <c r="K89" s="5"/>
    </row>
    <row r="90" spans="1:11" s="172" customFormat="1" ht="19.5" customHeight="1">
      <c r="A90" s="92"/>
      <c r="B90" s="229"/>
      <c r="C90" s="93"/>
      <c r="D90" s="93"/>
      <c r="E90" s="93"/>
      <c r="F90" s="2"/>
      <c r="G90" s="105"/>
      <c r="H90" s="105"/>
      <c r="I90" s="105"/>
      <c r="J90" s="5"/>
      <c r="K90" s="5"/>
    </row>
    <row r="91" spans="1:11" s="172" customFormat="1" ht="19.5" customHeight="1">
      <c r="A91" s="92"/>
      <c r="B91" s="229"/>
      <c r="C91" s="93"/>
      <c r="D91" s="93"/>
      <c r="E91" s="93"/>
      <c r="F91" s="2"/>
      <c r="G91" s="105"/>
      <c r="H91" s="105"/>
      <c r="I91" s="105"/>
      <c r="J91" s="5"/>
      <c r="K91" s="5"/>
    </row>
    <row r="92" spans="1:11" s="172" customFormat="1" ht="19.5" customHeight="1">
      <c r="A92" s="92"/>
      <c r="B92" s="230" t="s">
        <v>65</v>
      </c>
      <c r="C92" s="93">
        <f>(C74-C68)/C74</f>
        <v>0.53829673272629885</v>
      </c>
      <c r="D92" s="1" t="s">
        <v>66</v>
      </c>
      <c r="E92" s="93">
        <f>(D74-D68)/D74</f>
        <v>0.15418772010411883</v>
      </c>
      <c r="F92" s="2"/>
      <c r="G92" s="105"/>
      <c r="H92" s="105"/>
      <c r="I92" s="105"/>
      <c r="J92" s="5"/>
      <c r="K92" s="5"/>
    </row>
    <row r="93" spans="1:11" ht="68.25" customHeight="1">
      <c r="A93" s="94" t="s">
        <v>52</v>
      </c>
      <c r="B93" s="94"/>
      <c r="C93" s="94"/>
      <c r="D93" s="94"/>
      <c r="E93" s="94"/>
    </row>
    <row r="94" spans="1:11" ht="25.5" customHeight="1"/>
    <row r="95" spans="1:11" ht="18.75" customHeight="1">
      <c r="A95" s="94" t="s">
        <v>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57" workbookViewId="0">
      <selection activeCell="A75" sqref="A75:XFD75"/>
    </sheetView>
  </sheetViews>
  <sheetFormatPr defaultRowHeight="13.2"/>
  <cols>
    <col min="1" max="1" width="3.33203125" style="59" customWidth="1"/>
    <col min="2" max="2" width="28.6640625" style="60" customWidth="1"/>
    <col min="3" max="5" width="6.21875" style="59" customWidth="1"/>
    <col min="6" max="6" width="6.21875" style="2" customWidth="1"/>
    <col min="7" max="8" width="6.21875" style="105" customWidth="1"/>
    <col min="9" max="9" width="8.109375" style="105" customWidth="1"/>
    <col min="10" max="10" width="3" style="3" customWidth="1"/>
    <col min="11" max="11" width="8.88671875" style="3"/>
    <col min="12" max="16384" width="8.88671875" style="56"/>
  </cols>
  <sheetData>
    <row r="1" spans="1:9" s="3" customFormat="1">
      <c r="A1" s="59"/>
      <c r="B1" s="193" t="s">
        <v>89</v>
      </c>
      <c r="C1" s="59" t="s">
        <v>108</v>
      </c>
      <c r="D1" s="59"/>
      <c r="E1" s="59"/>
      <c r="F1" s="2" t="s">
        <v>90</v>
      </c>
      <c r="G1" s="99"/>
      <c r="H1" s="100"/>
      <c r="I1" s="100"/>
    </row>
    <row r="2" spans="1:9" s="3" customFormat="1" ht="15.6">
      <c r="A2" s="59"/>
      <c r="B2" s="2" t="s">
        <v>123</v>
      </c>
      <c r="C2" s="59"/>
      <c r="D2" s="59"/>
      <c r="E2" s="59"/>
      <c r="F2" s="101" t="s">
        <v>92</v>
      </c>
      <c r="G2" s="102"/>
      <c r="H2" s="103"/>
      <c r="I2" s="103"/>
    </row>
    <row r="3" spans="1:9" s="3" customFormat="1" ht="13.8" thickBot="1">
      <c r="A3" s="62"/>
      <c r="B3" s="60"/>
      <c r="C3" s="59"/>
      <c r="D3" s="59"/>
      <c r="E3" s="59"/>
      <c r="F3" s="2"/>
      <c r="G3" s="105"/>
      <c r="H3" s="105"/>
      <c r="I3" s="105"/>
    </row>
    <row r="4" spans="1:9" s="3" customFormat="1">
      <c r="A4" s="63"/>
      <c r="B4" s="194"/>
      <c r="C4" s="195" t="s">
        <v>0</v>
      </c>
      <c r="D4" s="195" t="s">
        <v>1</v>
      </c>
      <c r="E4" s="195" t="s">
        <v>2</v>
      </c>
      <c r="F4" s="2"/>
      <c r="G4" s="105"/>
      <c r="H4" s="105"/>
      <c r="I4" s="105"/>
    </row>
    <row r="5" spans="1:9" s="3" customFormat="1">
      <c r="A5" s="67"/>
      <c r="B5" s="196"/>
      <c r="C5" s="68"/>
      <c r="D5" s="68"/>
      <c r="E5" s="68"/>
      <c r="F5" s="4"/>
      <c r="G5" s="105"/>
      <c r="H5" s="105"/>
      <c r="I5" s="105"/>
    </row>
    <row r="6" spans="1:9" s="3" customFormat="1" ht="15.6">
      <c r="A6" s="70" t="s">
        <v>3</v>
      </c>
      <c r="B6" s="196" t="s">
        <v>63</v>
      </c>
      <c r="C6" s="197">
        <v>192</v>
      </c>
      <c r="D6" s="197">
        <v>259</v>
      </c>
      <c r="E6" s="74"/>
      <c r="F6" s="101"/>
      <c r="G6" s="115"/>
      <c r="H6" s="103"/>
      <c r="I6" s="103"/>
    </row>
    <row r="7" spans="1:9" s="3" customFormat="1" ht="15.6">
      <c r="A7" s="70"/>
      <c r="B7" s="196"/>
      <c r="C7" s="198"/>
      <c r="D7" s="198"/>
      <c r="E7" s="74"/>
      <c r="F7" s="101"/>
      <c r="G7" s="115"/>
      <c r="H7" s="115"/>
      <c r="I7" s="103"/>
    </row>
    <row r="8" spans="1:9" s="3" customFormat="1" ht="15.6">
      <c r="A8" s="70"/>
      <c r="B8" s="196" t="s">
        <v>4</v>
      </c>
      <c r="C8" s="198"/>
      <c r="D8" s="198"/>
      <c r="E8" s="74"/>
      <c r="F8" s="101"/>
      <c r="G8" s="115"/>
      <c r="H8" s="103"/>
      <c r="I8" s="115"/>
    </row>
    <row r="9" spans="1:9" s="3" customFormat="1" ht="15.6">
      <c r="A9" s="70"/>
      <c r="B9" s="199" t="s">
        <v>5</v>
      </c>
      <c r="C9" s="200"/>
      <c r="D9" s="200"/>
      <c r="E9" s="74"/>
      <c r="F9" s="2"/>
      <c r="G9" s="115"/>
      <c r="H9" s="119"/>
      <c r="I9" s="103"/>
    </row>
    <row r="10" spans="1:9" s="3" customFormat="1" ht="15.6">
      <c r="A10" s="70"/>
      <c r="B10" s="201" t="s">
        <v>6</v>
      </c>
      <c r="C10" s="202">
        <v>12211</v>
      </c>
      <c r="D10" s="202">
        <v>7750</v>
      </c>
      <c r="E10" s="74">
        <f>D10+C10</f>
        <v>19961</v>
      </c>
      <c r="F10" s="122">
        <f ca="1">C10/OFFSET(C10,4,0)</f>
        <v>1</v>
      </c>
      <c r="G10" s="122">
        <f t="shared" ref="G10:H10" ca="1" si="0">D10/OFFSET(D10,4,0)</f>
        <v>1</v>
      </c>
      <c r="H10" s="122">
        <f t="shared" ca="1" si="0"/>
        <v>1</v>
      </c>
      <c r="I10" s="103"/>
    </row>
    <row r="11" spans="1:9" s="3" customFormat="1">
      <c r="A11" s="70"/>
      <c r="B11" s="201" t="s">
        <v>7</v>
      </c>
      <c r="C11" s="202"/>
      <c r="D11" s="202"/>
      <c r="E11" s="74">
        <f t="shared" ref="E11:E14" si="1">D11+C11</f>
        <v>0</v>
      </c>
      <c r="F11" s="122">
        <f ca="1">C11/OFFSET(C11,3,0)</f>
        <v>0</v>
      </c>
      <c r="G11" s="122">
        <f t="shared" ref="G11:H11" ca="1" si="2">D11/OFFSET(D11,3,0)</f>
        <v>0</v>
      </c>
      <c r="H11" s="122">
        <f t="shared" ca="1" si="2"/>
        <v>0</v>
      </c>
      <c r="I11" s="105"/>
    </row>
    <row r="12" spans="1:9" s="3" customFormat="1">
      <c r="A12" s="70"/>
      <c r="B12" s="201" t="s">
        <v>8</v>
      </c>
      <c r="C12" s="202"/>
      <c r="D12" s="202"/>
      <c r="E12" s="74">
        <f t="shared" si="1"/>
        <v>0</v>
      </c>
      <c r="F12" s="122">
        <f ca="1">C12/OFFSET(C12,2,0)</f>
        <v>0</v>
      </c>
      <c r="G12" s="122">
        <f t="shared" ref="G12:H12" ca="1" si="3">D12/OFFSET(D12,2,0)</f>
        <v>0</v>
      </c>
      <c r="H12" s="122">
        <f t="shared" ca="1" si="3"/>
        <v>0</v>
      </c>
      <c r="I12" s="105"/>
    </row>
    <row r="13" spans="1:9" s="3" customFormat="1">
      <c r="A13" s="70"/>
      <c r="B13" s="201" t="s">
        <v>9</v>
      </c>
      <c r="C13" s="202"/>
      <c r="D13" s="202"/>
      <c r="E13" s="74">
        <f t="shared" si="1"/>
        <v>0</v>
      </c>
      <c r="F13" s="122">
        <f ca="1">C13/OFFSET(C13,1,0)</f>
        <v>0</v>
      </c>
      <c r="G13" s="122">
        <f t="shared" ref="G13:H13" ca="1" si="4">D13/OFFSET(D13,1,0)</f>
        <v>0</v>
      </c>
      <c r="H13" s="122">
        <f t="shared" ca="1" si="4"/>
        <v>0</v>
      </c>
      <c r="I13" s="105"/>
    </row>
    <row r="14" spans="1:9" s="3" customFormat="1">
      <c r="A14" s="70" t="s">
        <v>10</v>
      </c>
      <c r="B14" s="203" t="s">
        <v>11</v>
      </c>
      <c r="C14" s="72">
        <f>SUM(C10:C13)</f>
        <v>12211</v>
      </c>
      <c r="D14" s="72">
        <f>SUM(D10:D13)</f>
        <v>7750</v>
      </c>
      <c r="E14" s="74">
        <f t="shared" si="1"/>
        <v>19961</v>
      </c>
      <c r="F14" s="122"/>
      <c r="G14" s="122"/>
      <c r="H14" s="122"/>
      <c r="I14" s="105"/>
    </row>
    <row r="15" spans="1:9" s="3" customFormat="1">
      <c r="A15" s="70"/>
      <c r="B15" s="199" t="s">
        <v>58</v>
      </c>
      <c r="C15" s="73"/>
      <c r="D15" s="73"/>
      <c r="E15" s="74"/>
      <c r="F15" s="2"/>
      <c r="G15" s="105"/>
      <c r="H15" s="105"/>
      <c r="I15" s="105"/>
    </row>
    <row r="16" spans="1:9" s="3" customFormat="1">
      <c r="A16" s="70"/>
      <c r="B16" s="201" t="s">
        <v>6</v>
      </c>
      <c r="C16" s="73"/>
      <c r="D16" s="73"/>
      <c r="E16" s="74">
        <f t="shared" ref="E16:E73" si="5">D16+C16</f>
        <v>0</v>
      </c>
      <c r="F16" s="122" t="e">
        <f ca="1">C16/OFFSET(C16,4,0)</f>
        <v>#DIV/0!</v>
      </c>
      <c r="G16" s="122" t="e">
        <f t="shared" ref="G16:H16" ca="1" si="6">D16/OFFSET(D16,4,0)</f>
        <v>#DIV/0!</v>
      </c>
      <c r="H16" s="122" t="e">
        <f t="shared" ca="1" si="6"/>
        <v>#DIV/0!</v>
      </c>
      <c r="I16" s="105"/>
    </row>
    <row r="17" spans="1:9" s="3" customFormat="1">
      <c r="A17" s="70"/>
      <c r="B17" s="201" t="s">
        <v>7</v>
      </c>
      <c r="C17" s="73"/>
      <c r="D17" s="73"/>
      <c r="E17" s="74">
        <f t="shared" si="5"/>
        <v>0</v>
      </c>
      <c r="F17" s="122" t="e">
        <f ca="1">C17/OFFSET(C17,3,0)</f>
        <v>#DIV/0!</v>
      </c>
      <c r="G17" s="122" t="e">
        <f t="shared" ref="G17:H17" ca="1" si="7">D17/OFFSET(D17,3,0)</f>
        <v>#DIV/0!</v>
      </c>
      <c r="H17" s="122" t="e">
        <f t="shared" ca="1" si="7"/>
        <v>#DIV/0!</v>
      </c>
      <c r="I17" s="105"/>
    </row>
    <row r="18" spans="1:9" s="3" customFormat="1" ht="15.6">
      <c r="A18" s="70"/>
      <c r="B18" s="201" t="s">
        <v>8</v>
      </c>
      <c r="C18" s="73"/>
      <c r="D18" s="73"/>
      <c r="E18" s="74">
        <f t="shared" si="5"/>
        <v>0</v>
      </c>
      <c r="F18" s="122" t="e">
        <f ca="1">C18/OFFSET(C18,2,0)</f>
        <v>#DIV/0!</v>
      </c>
      <c r="G18" s="122" t="e">
        <f t="shared" ref="G18:H18" ca="1" si="8">D18/OFFSET(D18,2,0)</f>
        <v>#DIV/0!</v>
      </c>
      <c r="H18" s="122" t="e">
        <f t="shared" ca="1" si="8"/>
        <v>#DIV/0!</v>
      </c>
      <c r="I18" s="126"/>
    </row>
    <row r="19" spans="1:9" s="3" customFormat="1">
      <c r="A19" s="70"/>
      <c r="B19" s="201" t="s">
        <v>9</v>
      </c>
      <c r="C19" s="73"/>
      <c r="D19" s="73"/>
      <c r="E19" s="74">
        <f t="shared" si="5"/>
        <v>0</v>
      </c>
      <c r="F19" s="122" t="e">
        <f ca="1">C19/OFFSET(C19,1,0)</f>
        <v>#DIV/0!</v>
      </c>
      <c r="G19" s="122" t="e">
        <f t="shared" ref="G19:H19" ca="1" si="9">D19/OFFSET(D19,1,0)</f>
        <v>#DIV/0!</v>
      </c>
      <c r="H19" s="127" t="e">
        <f t="shared" ca="1" si="9"/>
        <v>#DIV/0!</v>
      </c>
      <c r="I19" s="105"/>
    </row>
    <row r="20" spans="1:9" s="3" customFormat="1">
      <c r="A20" s="70" t="s">
        <v>12</v>
      </c>
      <c r="B20" s="203" t="s">
        <v>13</v>
      </c>
      <c r="C20" s="74">
        <f>SUM(C16:C19)</f>
        <v>0</v>
      </c>
      <c r="D20" s="74">
        <f>SUM(D16:D19)</f>
        <v>0</v>
      </c>
      <c r="E20" s="74">
        <f t="shared" si="5"/>
        <v>0</v>
      </c>
      <c r="F20" s="122"/>
      <c r="G20" s="122"/>
      <c r="H20" s="122"/>
      <c r="I20" s="105"/>
    </row>
    <row r="21" spans="1:9" s="3" customFormat="1">
      <c r="A21" s="70"/>
      <c r="B21" s="199" t="s">
        <v>59</v>
      </c>
      <c r="C21" s="73"/>
      <c r="D21" s="73"/>
      <c r="E21" s="74"/>
      <c r="F21" s="2"/>
      <c r="G21" s="105"/>
      <c r="H21" s="105"/>
      <c r="I21" s="105"/>
    </row>
    <row r="22" spans="1:9" s="3" customFormat="1" ht="15.6">
      <c r="A22" s="70"/>
      <c r="B22" s="201" t="s">
        <v>6</v>
      </c>
      <c r="C22" s="204"/>
      <c r="D22" s="204"/>
      <c r="E22" s="74">
        <f t="shared" si="5"/>
        <v>0</v>
      </c>
      <c r="F22" s="122" t="e">
        <f ca="1">C22/OFFSET(C22,4,0)</f>
        <v>#DIV/0!</v>
      </c>
      <c r="G22" s="122" t="e">
        <f t="shared" ref="G22:H22" ca="1" si="10">D22/OFFSET(D22,4,0)</f>
        <v>#DIV/0!</v>
      </c>
      <c r="H22" s="122" t="e">
        <f t="shared" ca="1" si="10"/>
        <v>#DIV/0!</v>
      </c>
      <c r="I22" s="126"/>
    </row>
    <row r="23" spans="1:9" s="3" customFormat="1">
      <c r="A23" s="70"/>
      <c r="B23" s="201" t="s">
        <v>7</v>
      </c>
      <c r="C23" s="204"/>
      <c r="D23" s="204"/>
      <c r="E23" s="74">
        <f t="shared" si="5"/>
        <v>0</v>
      </c>
      <c r="F23" s="122" t="e">
        <f ca="1">C23/OFFSET(C23,3,0)</f>
        <v>#DIV/0!</v>
      </c>
      <c r="G23" s="122" t="e">
        <f t="shared" ref="G23:H23" ca="1" si="11">D23/OFFSET(D23,3,0)</f>
        <v>#DIV/0!</v>
      </c>
      <c r="H23" s="122" t="e">
        <f t="shared" ca="1" si="11"/>
        <v>#DIV/0!</v>
      </c>
      <c r="I23" s="105"/>
    </row>
    <row r="24" spans="1:9" s="3" customFormat="1">
      <c r="A24" s="70"/>
      <c r="B24" s="201" t="s">
        <v>8</v>
      </c>
      <c r="C24" s="204"/>
      <c r="D24" s="204"/>
      <c r="E24" s="74">
        <f t="shared" si="5"/>
        <v>0</v>
      </c>
      <c r="F24" s="122" t="e">
        <f ca="1">C24/OFFSET(C24,2,0)</f>
        <v>#DIV/0!</v>
      </c>
      <c r="G24" s="122" t="e">
        <f t="shared" ref="G24:H24" ca="1" si="12">D24/OFFSET(D24,2,0)</f>
        <v>#DIV/0!</v>
      </c>
      <c r="H24" s="122" t="e">
        <f t="shared" ca="1" si="12"/>
        <v>#DIV/0!</v>
      </c>
      <c r="I24" s="105"/>
    </row>
    <row r="25" spans="1:9" s="3" customFormat="1">
      <c r="A25" s="70"/>
      <c r="B25" s="201" t="s">
        <v>9</v>
      </c>
      <c r="C25" s="204"/>
      <c r="D25" s="204"/>
      <c r="E25" s="74">
        <f t="shared" si="5"/>
        <v>0</v>
      </c>
      <c r="F25" s="122" t="e">
        <f ca="1">C25/OFFSET(C25,1,0)</f>
        <v>#DIV/0!</v>
      </c>
      <c r="G25" s="122" t="e">
        <f t="shared" ref="G25:H25" ca="1" si="13">D25/OFFSET(D25,1,0)</f>
        <v>#DIV/0!</v>
      </c>
      <c r="H25" s="127" t="e">
        <f t="shared" ca="1" si="13"/>
        <v>#DIV/0!</v>
      </c>
      <c r="I25" s="105"/>
    </row>
    <row r="26" spans="1:9" s="3" customFormat="1">
      <c r="A26" s="70" t="s">
        <v>14</v>
      </c>
      <c r="B26" s="203" t="s">
        <v>15</v>
      </c>
      <c r="C26" s="74">
        <f>SUM(C22:C25)</f>
        <v>0</v>
      </c>
      <c r="D26" s="74">
        <f>SUM(D22:D25)</f>
        <v>0</v>
      </c>
      <c r="E26" s="74">
        <f t="shared" si="5"/>
        <v>0</v>
      </c>
      <c r="F26" s="122"/>
      <c r="G26" s="122"/>
      <c r="H26" s="122"/>
      <c r="I26" s="105"/>
    </row>
    <row r="27" spans="1:9" s="3" customFormat="1">
      <c r="A27" s="70"/>
      <c r="B27" s="199" t="s">
        <v>16</v>
      </c>
      <c r="C27" s="73"/>
      <c r="D27" s="73"/>
      <c r="E27" s="74"/>
      <c r="F27" s="2"/>
      <c r="G27" s="105"/>
      <c r="H27" s="105"/>
      <c r="I27" s="105"/>
    </row>
    <row r="28" spans="1:9" s="3" customFormat="1">
      <c r="A28" s="70"/>
      <c r="B28" s="201" t="s">
        <v>6</v>
      </c>
      <c r="C28" s="73"/>
      <c r="D28" s="73"/>
      <c r="E28" s="74">
        <f t="shared" si="5"/>
        <v>0</v>
      </c>
      <c r="F28" s="122" t="e">
        <f ca="1">C28/OFFSET(C28,4,0)</f>
        <v>#DIV/0!</v>
      </c>
      <c r="G28" s="122" t="e">
        <f t="shared" ref="G28:H28" ca="1" si="14">D28/OFFSET(D28,4,0)</f>
        <v>#DIV/0!</v>
      </c>
      <c r="H28" s="122" t="e">
        <f t="shared" ca="1" si="14"/>
        <v>#DIV/0!</v>
      </c>
      <c r="I28" s="105"/>
    </row>
    <row r="29" spans="1:9" s="3" customFormat="1" ht="15.6">
      <c r="A29" s="70"/>
      <c r="B29" s="201" t="s">
        <v>7</v>
      </c>
      <c r="C29" s="73"/>
      <c r="D29" s="73"/>
      <c r="E29" s="74">
        <f t="shared" si="5"/>
        <v>0</v>
      </c>
      <c r="F29" s="122" t="e">
        <f ca="1">C29/OFFSET(C29,3,0)</f>
        <v>#DIV/0!</v>
      </c>
      <c r="G29" s="122" t="e">
        <f t="shared" ref="G29:H29" ca="1" si="15">D29/OFFSET(D29,3,0)</f>
        <v>#DIV/0!</v>
      </c>
      <c r="H29" s="122" t="e">
        <f t="shared" ca="1" si="15"/>
        <v>#DIV/0!</v>
      </c>
      <c r="I29" s="103"/>
    </row>
    <row r="30" spans="1:9" s="3" customFormat="1">
      <c r="A30" s="70"/>
      <c r="B30" s="201" t="s">
        <v>8</v>
      </c>
      <c r="C30" s="73"/>
      <c r="D30" s="73"/>
      <c r="E30" s="74">
        <f t="shared" si="5"/>
        <v>0</v>
      </c>
      <c r="F30" s="122" t="e">
        <f ca="1">C30/OFFSET(C30,2,0)</f>
        <v>#DIV/0!</v>
      </c>
      <c r="G30" s="122" t="e">
        <f t="shared" ref="G30:H30" ca="1" si="16">D30/OFFSET(D30,2,0)</f>
        <v>#DIV/0!</v>
      </c>
      <c r="H30" s="122" t="e">
        <f t="shared" ca="1" si="16"/>
        <v>#DIV/0!</v>
      </c>
      <c r="I30" s="105"/>
    </row>
    <row r="31" spans="1:9" s="3" customFormat="1" ht="15.6">
      <c r="A31" s="70"/>
      <c r="B31" s="201" t="s">
        <v>9</v>
      </c>
      <c r="C31" s="73"/>
      <c r="D31" s="73"/>
      <c r="E31" s="74">
        <f t="shared" si="5"/>
        <v>0</v>
      </c>
      <c r="F31" s="122" t="e">
        <f ca="1">C31/OFFSET(C31,1,0)</f>
        <v>#DIV/0!</v>
      </c>
      <c r="G31" s="122" t="e">
        <f t="shared" ref="G31:H31" ca="1" si="17">D31/OFFSET(D31,1,0)</f>
        <v>#DIV/0!</v>
      </c>
      <c r="H31" s="127" t="e">
        <f t="shared" ca="1" si="17"/>
        <v>#DIV/0!</v>
      </c>
      <c r="I31" s="103"/>
    </row>
    <row r="32" spans="1:9" s="3" customFormat="1">
      <c r="A32" s="70" t="s">
        <v>17</v>
      </c>
      <c r="B32" s="203" t="s">
        <v>18</v>
      </c>
      <c r="C32" s="74">
        <f>SUM(C28:C31)</f>
        <v>0</v>
      </c>
      <c r="D32" s="74">
        <f>SUM(D28:D31)</f>
        <v>0</v>
      </c>
      <c r="E32" s="74">
        <f t="shared" si="5"/>
        <v>0</v>
      </c>
      <c r="F32" s="2"/>
      <c r="G32" s="105"/>
      <c r="H32" s="105"/>
      <c r="I32" s="105"/>
    </row>
    <row r="33" spans="1:9" s="3" customFormat="1">
      <c r="A33" s="70" t="s">
        <v>19</v>
      </c>
      <c r="B33" s="205" t="s">
        <v>54</v>
      </c>
      <c r="C33" s="206">
        <f>C14+C20+C26+C32-C69-C60</f>
        <v>6567</v>
      </c>
      <c r="D33" s="206">
        <f>D14+D20+D26+D32-D69-D60</f>
        <v>5471</v>
      </c>
      <c r="E33" s="74">
        <f t="shared" si="5"/>
        <v>12038</v>
      </c>
      <c r="F33" s="101"/>
      <c r="G33" s="105"/>
      <c r="H33" s="105"/>
      <c r="I33" s="105"/>
    </row>
    <row r="34" spans="1:9" s="3" customFormat="1" ht="15.6">
      <c r="A34" s="75" t="s">
        <v>20</v>
      </c>
      <c r="B34" s="207" t="s">
        <v>21</v>
      </c>
      <c r="C34" s="76"/>
      <c r="D34" s="76"/>
      <c r="E34" s="74">
        <f t="shared" si="5"/>
        <v>0</v>
      </c>
      <c r="F34" s="101"/>
      <c r="G34" s="115"/>
      <c r="H34" s="133"/>
      <c r="I34" s="115"/>
    </row>
    <row r="35" spans="1:9" s="3" customFormat="1" ht="15.6">
      <c r="A35" s="70" t="s">
        <v>22</v>
      </c>
      <c r="B35" s="196" t="s">
        <v>23</v>
      </c>
      <c r="C35" s="68">
        <f>C33-C34</f>
        <v>6567</v>
      </c>
      <c r="D35" s="68">
        <f>D33-D34</f>
        <v>5471</v>
      </c>
      <c r="E35" s="74">
        <f t="shared" si="5"/>
        <v>12038</v>
      </c>
      <c r="F35" s="101"/>
      <c r="G35" s="134"/>
      <c r="H35" s="135"/>
      <c r="I35" s="134"/>
    </row>
    <row r="36" spans="1:9" s="3" customFormat="1" ht="16.2" thickBot="1">
      <c r="A36" s="77"/>
      <c r="B36" s="208"/>
      <c r="C36" s="73"/>
      <c r="D36" s="73"/>
      <c r="E36" s="74"/>
      <c r="F36" s="101"/>
      <c r="G36" s="126"/>
      <c r="H36" s="103"/>
      <c r="I36" s="115"/>
    </row>
    <row r="37" spans="1:9" s="3" customFormat="1" ht="13.8" thickTop="1">
      <c r="A37" s="79"/>
      <c r="B37" s="209"/>
      <c r="C37" s="73"/>
      <c r="D37" s="73"/>
      <c r="E37" s="74"/>
      <c r="F37" s="2"/>
      <c r="G37" s="105"/>
      <c r="H37" s="105"/>
      <c r="I37" s="105"/>
    </row>
    <row r="38" spans="1:9" s="3" customFormat="1" ht="15.6">
      <c r="A38" s="70"/>
      <c r="B38" s="196" t="s">
        <v>24</v>
      </c>
      <c r="C38" s="73"/>
      <c r="D38" s="73"/>
      <c r="E38" s="74"/>
      <c r="F38" s="101"/>
      <c r="G38" s="103"/>
      <c r="H38" s="115"/>
      <c r="I38" s="115"/>
    </row>
    <row r="39" spans="1:9" s="3" customFormat="1">
      <c r="A39" s="70"/>
      <c r="B39" s="201" t="s">
        <v>6</v>
      </c>
      <c r="C39" s="210">
        <v>1126</v>
      </c>
      <c r="D39" s="210">
        <v>870</v>
      </c>
      <c r="E39" s="74">
        <f t="shared" si="5"/>
        <v>1996</v>
      </c>
      <c r="F39" s="122">
        <f ca="1">C39/OFFSET(C39,4,0)</f>
        <v>1</v>
      </c>
      <c r="G39" s="122">
        <f t="shared" ref="G39:H39" ca="1" si="18">D39/OFFSET(D39,4,0)</f>
        <v>1</v>
      </c>
      <c r="H39" s="122">
        <f t="shared" ca="1" si="18"/>
        <v>1</v>
      </c>
      <c r="I39" s="105"/>
    </row>
    <row r="40" spans="1:9" s="3" customFormat="1">
      <c r="A40" s="70"/>
      <c r="B40" s="201" t="s">
        <v>7</v>
      </c>
      <c r="C40" s="210"/>
      <c r="D40" s="210"/>
      <c r="E40" s="74">
        <f t="shared" si="5"/>
        <v>0</v>
      </c>
      <c r="F40" s="122">
        <f ca="1">C40/OFFSET(C40,3,0)</f>
        <v>0</v>
      </c>
      <c r="G40" s="122">
        <f t="shared" ref="G40:H40" ca="1" si="19">D40/OFFSET(D40,3,0)</f>
        <v>0</v>
      </c>
      <c r="H40" s="122">
        <f t="shared" ca="1" si="19"/>
        <v>0</v>
      </c>
      <c r="I40" s="105"/>
    </row>
    <row r="41" spans="1:9" s="3" customFormat="1">
      <c r="A41" s="70"/>
      <c r="B41" s="201" t="s">
        <v>8</v>
      </c>
      <c r="C41" s="210"/>
      <c r="D41" s="210"/>
      <c r="E41" s="74">
        <f t="shared" si="5"/>
        <v>0</v>
      </c>
      <c r="F41" s="122">
        <f ca="1">C41/OFFSET(C41,2,0)</f>
        <v>0</v>
      </c>
      <c r="G41" s="122">
        <f t="shared" ref="G41:H41" ca="1" si="20">D41/OFFSET(D41,2,0)</f>
        <v>0</v>
      </c>
      <c r="H41" s="122">
        <f t="shared" ca="1" si="20"/>
        <v>0</v>
      </c>
      <c r="I41" s="105"/>
    </row>
    <row r="42" spans="1:9" s="3" customFormat="1">
      <c r="A42" s="70"/>
      <c r="B42" s="201" t="s">
        <v>9</v>
      </c>
      <c r="C42" s="210"/>
      <c r="D42" s="210"/>
      <c r="E42" s="74">
        <f t="shared" si="5"/>
        <v>0</v>
      </c>
      <c r="F42" s="122">
        <f ca="1">C42/OFFSET(C42,1,0)</f>
        <v>0</v>
      </c>
      <c r="G42" s="122">
        <f t="shared" ref="G42:H42" ca="1" si="21">D42/OFFSET(D42,1,0)</f>
        <v>0</v>
      </c>
      <c r="H42" s="127">
        <f t="shared" ca="1" si="21"/>
        <v>0</v>
      </c>
      <c r="I42" s="105"/>
    </row>
    <row r="43" spans="1:9" s="3" customFormat="1">
      <c r="A43" s="70" t="s">
        <v>25</v>
      </c>
      <c r="B43" s="203" t="s">
        <v>26</v>
      </c>
      <c r="C43" s="68">
        <f>SUM(C39:C42)</f>
        <v>1126</v>
      </c>
      <c r="D43" s="68">
        <f>SUM(D39:D42)</f>
        <v>870</v>
      </c>
      <c r="E43" s="74">
        <f t="shared" si="5"/>
        <v>1996</v>
      </c>
      <c r="F43" s="122"/>
      <c r="G43" s="122"/>
      <c r="H43" s="122"/>
      <c r="I43" s="105"/>
    </row>
    <row r="44" spans="1:9" s="3" customFormat="1">
      <c r="A44" s="70"/>
      <c r="B44" s="196"/>
      <c r="C44" s="73"/>
      <c r="D44" s="73"/>
      <c r="E44" s="74"/>
      <c r="F44" s="2"/>
      <c r="G44" s="105"/>
      <c r="H44" s="105"/>
      <c r="I44" s="105"/>
    </row>
    <row r="45" spans="1:9" s="3" customFormat="1">
      <c r="A45" s="70"/>
      <c r="B45" s="196" t="s">
        <v>60</v>
      </c>
      <c r="C45" s="73"/>
      <c r="D45" s="73"/>
      <c r="E45" s="74"/>
      <c r="F45" s="2"/>
      <c r="G45" s="105"/>
      <c r="H45" s="105"/>
      <c r="I45" s="105"/>
    </row>
    <row r="46" spans="1:9" s="3" customFormat="1">
      <c r="A46" s="70"/>
      <c r="B46" s="201" t="s">
        <v>6</v>
      </c>
      <c r="C46" s="211">
        <v>518</v>
      </c>
      <c r="D46" s="211">
        <v>185</v>
      </c>
      <c r="E46" s="74">
        <f t="shared" si="5"/>
        <v>703</v>
      </c>
      <c r="F46" s="122">
        <f ca="1">C46/OFFSET(C46,4,0)</f>
        <v>1</v>
      </c>
      <c r="G46" s="122">
        <f t="shared" ref="G46:H46" ca="1" si="22">D46/OFFSET(D46,4,0)</f>
        <v>1</v>
      </c>
      <c r="H46" s="122">
        <f t="shared" ca="1" si="22"/>
        <v>1</v>
      </c>
      <c r="I46" s="105"/>
    </row>
    <row r="47" spans="1:9" s="3" customFormat="1">
      <c r="A47" s="70"/>
      <c r="B47" s="201" t="s">
        <v>7</v>
      </c>
      <c r="C47" s="211"/>
      <c r="D47" s="211"/>
      <c r="E47" s="74">
        <f t="shared" si="5"/>
        <v>0</v>
      </c>
      <c r="F47" s="122">
        <f ca="1">C47/OFFSET(C47,3,0)</f>
        <v>0</v>
      </c>
      <c r="G47" s="122">
        <f t="shared" ref="G47:H47" ca="1" si="23">D47/OFFSET(D47,3,0)</f>
        <v>0</v>
      </c>
      <c r="H47" s="122">
        <f t="shared" ca="1" si="23"/>
        <v>0</v>
      </c>
      <c r="I47" s="105"/>
    </row>
    <row r="48" spans="1:9" s="3" customFormat="1">
      <c r="A48" s="70"/>
      <c r="B48" s="201" t="s">
        <v>8</v>
      </c>
      <c r="C48" s="211"/>
      <c r="D48" s="211"/>
      <c r="E48" s="74">
        <f t="shared" si="5"/>
        <v>0</v>
      </c>
      <c r="F48" s="122">
        <f ca="1">C48/OFFSET(C48,2,0)</f>
        <v>0</v>
      </c>
      <c r="G48" s="122">
        <f t="shared" ref="G48:H48" ca="1" si="24">D48/OFFSET(D48,2,0)</f>
        <v>0</v>
      </c>
      <c r="H48" s="122">
        <f t="shared" ca="1" si="24"/>
        <v>0</v>
      </c>
      <c r="I48" s="105"/>
    </row>
    <row r="49" spans="1:9" s="3" customFormat="1" ht="14.4">
      <c r="A49" s="70"/>
      <c r="B49" s="201" t="s">
        <v>9</v>
      </c>
      <c r="C49" s="211"/>
      <c r="D49" s="211"/>
      <c r="E49" s="74">
        <f t="shared" si="5"/>
        <v>0</v>
      </c>
      <c r="F49" s="122">
        <f ca="1">C49/OFFSET(C49,1,0)</f>
        <v>0</v>
      </c>
      <c r="G49" s="122">
        <f t="shared" ref="G49:H49" ca="1" si="25">D49/OFFSET(D49,1,0)</f>
        <v>0</v>
      </c>
      <c r="H49" s="127">
        <f t="shared" ca="1" si="25"/>
        <v>0</v>
      </c>
      <c r="I49" s="142"/>
    </row>
    <row r="50" spans="1:9" s="3" customFormat="1">
      <c r="A50" s="70" t="s">
        <v>27</v>
      </c>
      <c r="B50" s="196" t="s">
        <v>28</v>
      </c>
      <c r="C50" s="68">
        <f>SUM(C46:C49)</f>
        <v>518</v>
      </c>
      <c r="D50" s="68">
        <f>SUM(D46:D49)</f>
        <v>185</v>
      </c>
      <c r="E50" s="74">
        <f t="shared" si="5"/>
        <v>703</v>
      </c>
      <c r="F50" s="56"/>
      <c r="G50" s="56"/>
      <c r="H50" s="56"/>
      <c r="I50" s="105"/>
    </row>
    <row r="51" spans="1:9" s="3" customFormat="1" ht="14.4">
      <c r="A51" s="70"/>
      <c r="B51" s="212" t="s">
        <v>110</v>
      </c>
      <c r="C51" s="73"/>
      <c r="D51" s="73"/>
      <c r="E51" s="74"/>
      <c r="F51" s="101"/>
      <c r="G51" s="142"/>
      <c r="H51" s="143"/>
      <c r="I51" s="144"/>
    </row>
    <row r="52" spans="1:9" s="3" customFormat="1" ht="15.6">
      <c r="A52" s="70"/>
      <c r="B52" s="212" t="s">
        <v>111</v>
      </c>
      <c r="C52" s="73"/>
      <c r="D52" s="73"/>
      <c r="E52" s="74"/>
      <c r="F52" s="2"/>
      <c r="G52" s="145"/>
      <c r="H52" s="144"/>
      <c r="I52" s="146"/>
    </row>
    <row r="53" spans="1:9" s="3" customFormat="1" ht="14.4">
      <c r="A53" s="70"/>
      <c r="B53" s="212" t="s">
        <v>112</v>
      </c>
      <c r="C53" s="213"/>
      <c r="D53" s="213"/>
      <c r="E53" s="74">
        <f t="shared" si="5"/>
        <v>0</v>
      </c>
      <c r="F53" s="122">
        <f ca="1">C53/OFFSET(C53,4,0)</f>
        <v>0</v>
      </c>
      <c r="G53" s="122">
        <f t="shared" ref="G53:H53" ca="1" si="26">D53/OFFSET(D53,4,0)</f>
        <v>0</v>
      </c>
      <c r="H53" s="122">
        <f t="shared" ca="1" si="26"/>
        <v>0</v>
      </c>
      <c r="I53" s="142"/>
    </row>
    <row r="54" spans="1:9" s="3" customFormat="1" ht="14.4">
      <c r="A54" s="70"/>
      <c r="B54" s="212" t="s">
        <v>113</v>
      </c>
      <c r="C54" s="73"/>
      <c r="D54" s="73"/>
      <c r="E54" s="74">
        <f t="shared" si="5"/>
        <v>0</v>
      </c>
      <c r="F54" s="122">
        <f ca="1">C54/OFFSET(C54,3,0)</f>
        <v>0</v>
      </c>
      <c r="G54" s="122">
        <f t="shared" ref="G54:H54" ca="1" si="27">D54/OFFSET(D54,3,0)</f>
        <v>0</v>
      </c>
      <c r="H54" s="122">
        <f t="shared" ca="1" si="27"/>
        <v>0</v>
      </c>
      <c r="I54" s="105"/>
    </row>
    <row r="55" spans="1:9" s="3" customFormat="1" ht="14.4">
      <c r="A55" s="70"/>
      <c r="B55" s="2" t="s">
        <v>114</v>
      </c>
      <c r="C55" s="73">
        <v>35</v>
      </c>
      <c r="D55" s="73">
        <v>69</v>
      </c>
      <c r="E55" s="74">
        <f t="shared" si="5"/>
        <v>104</v>
      </c>
      <c r="F55" s="122">
        <f ca="1">C55/OFFSET(C55,2,0)</f>
        <v>0.3888888888888889</v>
      </c>
      <c r="G55" s="122">
        <f t="shared" ref="G55:H55" ca="1" si="28">D55/OFFSET(D55,2,0)</f>
        <v>0.5390625</v>
      </c>
      <c r="H55" s="122">
        <f t="shared" ca="1" si="28"/>
        <v>0.47706422018348627</v>
      </c>
      <c r="I55" s="148"/>
    </row>
    <row r="56" spans="1:9" s="3" customFormat="1" ht="14.4">
      <c r="A56" s="70"/>
      <c r="B56" s="212" t="s">
        <v>115</v>
      </c>
      <c r="C56" s="214">
        <v>55</v>
      </c>
      <c r="D56" s="214">
        <v>59</v>
      </c>
      <c r="E56" s="74">
        <f t="shared" si="5"/>
        <v>114</v>
      </c>
      <c r="F56" s="122">
        <f ca="1">C56/OFFSET(C56,1,0)</f>
        <v>0.61111111111111116</v>
      </c>
      <c r="G56" s="122">
        <f t="shared" ref="G56:H56" ca="1" si="29">D56/OFFSET(D56,1,0)</f>
        <v>0.4609375</v>
      </c>
      <c r="H56" s="127">
        <f t="shared" ca="1" si="29"/>
        <v>0.52293577981651373</v>
      </c>
      <c r="I56" s="105"/>
    </row>
    <row r="57" spans="1:9" s="3" customFormat="1" ht="14.4">
      <c r="A57" s="70" t="s">
        <v>29</v>
      </c>
      <c r="B57" s="212" t="s">
        <v>116</v>
      </c>
      <c r="C57" s="68">
        <f>SUM(C52:C56)</f>
        <v>90</v>
      </c>
      <c r="D57" s="68">
        <f>SUM(D52:D56)</f>
        <v>128</v>
      </c>
      <c r="E57" s="74">
        <f t="shared" si="5"/>
        <v>218</v>
      </c>
      <c r="F57" s="56"/>
      <c r="G57" s="56"/>
      <c r="H57" s="56"/>
      <c r="I57" s="105"/>
    </row>
    <row r="58" spans="1:9" s="3" customFormat="1">
      <c r="A58" s="70"/>
      <c r="B58" s="196"/>
      <c r="C58" s="73"/>
      <c r="D58" s="73"/>
      <c r="E58" s="74"/>
      <c r="F58" s="2"/>
      <c r="G58" s="105"/>
      <c r="H58" s="105"/>
      <c r="I58" s="105"/>
    </row>
    <row r="59" spans="1:9" s="3" customFormat="1">
      <c r="A59" s="215" t="s">
        <v>72</v>
      </c>
      <c r="B59" s="196" t="s">
        <v>31</v>
      </c>
      <c r="C59" s="216">
        <v>2279</v>
      </c>
      <c r="D59" s="216">
        <v>321</v>
      </c>
      <c r="E59" s="74">
        <f t="shared" si="5"/>
        <v>2600</v>
      </c>
      <c r="F59" s="2"/>
      <c r="G59" s="105"/>
      <c r="H59" s="105"/>
      <c r="I59" s="105"/>
    </row>
    <row r="60" spans="1:9" s="3" customFormat="1" ht="14.4">
      <c r="A60" s="215" t="s">
        <v>73</v>
      </c>
      <c r="B60" s="217" t="s">
        <v>117</v>
      </c>
      <c r="C60" s="218">
        <v>1155</v>
      </c>
      <c r="D60" s="218">
        <v>1304</v>
      </c>
      <c r="E60" s="74">
        <f t="shared" si="5"/>
        <v>2459</v>
      </c>
      <c r="F60" s="2"/>
      <c r="G60" s="105"/>
      <c r="H60" s="105"/>
      <c r="I60" s="105"/>
    </row>
    <row r="61" spans="1:9" s="3" customFormat="1" ht="14.4">
      <c r="A61" s="195"/>
      <c r="B61" s="217"/>
      <c r="C61" s="219"/>
      <c r="D61" s="219"/>
      <c r="E61" s="74"/>
      <c r="F61" s="2"/>
      <c r="G61" s="105"/>
      <c r="H61" s="143"/>
      <c r="I61" s="142"/>
    </row>
    <row r="62" spans="1:9" s="3" customFormat="1" ht="14.4">
      <c r="A62" s="70" t="s">
        <v>33</v>
      </c>
      <c r="B62" s="220" t="s">
        <v>34</v>
      </c>
      <c r="C62" s="221">
        <v>25</v>
      </c>
      <c r="D62" s="221">
        <v>310</v>
      </c>
      <c r="E62" s="74">
        <f t="shared" si="5"/>
        <v>335</v>
      </c>
      <c r="F62" s="122">
        <f ca="1">C62/OFFSET(C62,4,0)</f>
        <v>1.0271158586688579E-2</v>
      </c>
      <c r="G62" s="122">
        <f t="shared" ref="G62:H62" ca="1" si="30">D62/OFFSET(D62,4,0)</f>
        <v>7.7928607340372047E-2</v>
      </c>
      <c r="H62" s="122">
        <f t="shared" ca="1" si="30"/>
        <v>5.2245789145352467E-2</v>
      </c>
      <c r="I62" s="145"/>
    </row>
    <row r="63" spans="1:9" s="3" customFormat="1">
      <c r="A63" s="70" t="s">
        <v>35</v>
      </c>
      <c r="B63" s="220" t="s">
        <v>36</v>
      </c>
      <c r="C63" s="221">
        <v>92</v>
      </c>
      <c r="D63" s="221">
        <v>159</v>
      </c>
      <c r="E63" s="74">
        <f t="shared" si="5"/>
        <v>251</v>
      </c>
      <c r="F63" s="122">
        <f ca="1">C63/OFFSET(C63,3,0)</f>
        <v>3.7797863599013971E-2</v>
      </c>
      <c r="G63" s="122">
        <f t="shared" ref="G63:H63" ca="1" si="31">D63/OFFSET(D63,3,0)</f>
        <v>3.9969834087481143E-2</v>
      </c>
      <c r="H63" s="122">
        <f t="shared" ca="1" si="31"/>
        <v>3.9145352464129757E-2</v>
      </c>
      <c r="I63" s="105"/>
    </row>
    <row r="64" spans="1:9" s="3" customFormat="1">
      <c r="A64" s="70" t="s">
        <v>37</v>
      </c>
      <c r="B64" s="220" t="s">
        <v>38</v>
      </c>
      <c r="C64" s="221">
        <v>105</v>
      </c>
      <c r="D64" s="221">
        <v>397</v>
      </c>
      <c r="E64" s="74">
        <f t="shared" si="5"/>
        <v>502</v>
      </c>
      <c r="F64" s="122">
        <f ca="1">C64/OFFSET(C64,2,0)</f>
        <v>4.3138866064092028E-2</v>
      </c>
      <c r="G64" s="122">
        <f t="shared" ref="G64:H64" ca="1" si="32">D64/OFFSET(D64,2,0)</f>
        <v>9.9798893916540982E-2</v>
      </c>
      <c r="H64" s="122">
        <f t="shared" ca="1" si="32"/>
        <v>7.8290704928259514E-2</v>
      </c>
    </row>
    <row r="65" spans="1:9" s="3" customFormat="1">
      <c r="A65" s="70" t="s">
        <v>39</v>
      </c>
      <c r="B65" s="220" t="s">
        <v>40</v>
      </c>
      <c r="C65" s="221">
        <v>1650</v>
      </c>
      <c r="D65" s="221">
        <v>2724</v>
      </c>
      <c r="E65" s="74">
        <f t="shared" si="5"/>
        <v>4374</v>
      </c>
      <c r="F65" s="122">
        <f ca="1">C65/OFFSET(C65,1,0)</f>
        <v>0.67789646672144621</v>
      </c>
      <c r="G65" s="122">
        <f t="shared" ref="G65:H65" ca="1" si="33">D65/OFFSET(D65,1,0)</f>
        <v>0.68476621417797889</v>
      </c>
      <c r="H65" s="127">
        <f t="shared" ca="1" si="33"/>
        <v>0.68215845290081101</v>
      </c>
    </row>
    <row r="66" spans="1:9" s="3" customFormat="1">
      <c r="A66" s="70" t="s">
        <v>41</v>
      </c>
      <c r="B66" s="205" t="s">
        <v>55</v>
      </c>
      <c r="C66" s="222">
        <f>SUM(C61:C65)+C57+C67</f>
        <v>2434</v>
      </c>
      <c r="D66" s="222">
        <f>SUM(D61:D65)+D57+D67</f>
        <v>3978</v>
      </c>
      <c r="E66" s="74">
        <f t="shared" si="5"/>
        <v>6412</v>
      </c>
      <c r="F66" s="122">
        <f>C66/C33</f>
        <v>0.37064108420892339</v>
      </c>
      <c r="G66" s="122">
        <f t="shared" ref="G66:H66" si="34">D66/D33</f>
        <v>0.7271065618716871</v>
      </c>
      <c r="H66" s="122">
        <f t="shared" si="34"/>
        <v>0.53264661903970756</v>
      </c>
      <c r="I66" s="101" t="s">
        <v>120</v>
      </c>
    </row>
    <row r="67" spans="1:9" s="3" customFormat="1" ht="14.4">
      <c r="A67" s="75" t="s">
        <v>42</v>
      </c>
      <c r="B67" s="207" t="s">
        <v>21</v>
      </c>
      <c r="C67" s="219">
        <v>472</v>
      </c>
      <c r="D67" s="219">
        <v>260</v>
      </c>
      <c r="E67" s="74">
        <f t="shared" si="5"/>
        <v>732</v>
      </c>
      <c r="F67" s="2"/>
      <c r="G67" s="105"/>
      <c r="H67" s="105"/>
    </row>
    <row r="68" spans="1:9" s="3" customFormat="1" ht="14.4">
      <c r="A68" s="70" t="s">
        <v>43</v>
      </c>
      <c r="B68" s="196" t="s">
        <v>44</v>
      </c>
      <c r="C68" s="68">
        <f>C66-C67</f>
        <v>1962</v>
      </c>
      <c r="D68" s="68">
        <f>D66-D67</f>
        <v>3718</v>
      </c>
      <c r="E68" s="74">
        <f t="shared" si="5"/>
        <v>5680</v>
      </c>
      <c r="F68" s="2"/>
      <c r="G68" s="144"/>
      <c r="H68" s="156"/>
    </row>
    <row r="69" spans="1:9" s="3" customFormat="1" ht="14.4">
      <c r="A69" s="70"/>
      <c r="B69" s="2" t="s">
        <v>121</v>
      </c>
      <c r="C69" s="219">
        <v>4489</v>
      </c>
      <c r="D69" s="219">
        <v>975</v>
      </c>
      <c r="E69" s="74">
        <f t="shared" si="5"/>
        <v>5464</v>
      </c>
      <c r="F69" s="2"/>
      <c r="G69" s="105"/>
      <c r="H69" s="105"/>
    </row>
    <row r="70" spans="1:9" s="3" customFormat="1" ht="14.4">
      <c r="A70" s="70" t="s">
        <v>45</v>
      </c>
      <c r="B70" s="196" t="s">
        <v>46</v>
      </c>
      <c r="C70" s="72">
        <f>C43+C50+C59+C68</f>
        <v>5885</v>
      </c>
      <c r="D70" s="72">
        <f>D43+D50+D59+D68</f>
        <v>5094</v>
      </c>
      <c r="E70" s="74">
        <f t="shared" si="5"/>
        <v>10979</v>
      </c>
      <c r="F70" s="2"/>
      <c r="G70" s="157"/>
      <c r="H70" s="145"/>
    </row>
    <row r="71" spans="1:9" s="3" customFormat="1">
      <c r="A71" s="70"/>
      <c r="B71" s="220"/>
      <c r="C71" s="73"/>
      <c r="D71" s="73"/>
      <c r="E71" s="74"/>
      <c r="F71" s="2"/>
      <c r="G71" s="105"/>
      <c r="H71" s="105"/>
    </row>
    <row r="72" spans="1:9" s="3" customFormat="1" ht="14.4">
      <c r="A72" s="70" t="s">
        <v>47</v>
      </c>
      <c r="B72" s="196" t="s">
        <v>48</v>
      </c>
      <c r="C72" s="68">
        <v>40</v>
      </c>
      <c r="D72" s="68">
        <v>64</v>
      </c>
      <c r="E72" s="74">
        <f t="shared" si="5"/>
        <v>104</v>
      </c>
      <c r="F72" s="101"/>
      <c r="G72" s="159"/>
      <c r="H72" s="160"/>
    </row>
    <row r="73" spans="1:9" s="3" customFormat="1" ht="14.4">
      <c r="A73" s="70"/>
      <c r="B73" s="212" t="s">
        <v>122</v>
      </c>
      <c r="C73" s="219">
        <v>150</v>
      </c>
      <c r="D73" s="219">
        <v>114</v>
      </c>
      <c r="E73" s="74">
        <f t="shared" si="5"/>
        <v>264</v>
      </c>
      <c r="F73" s="2"/>
      <c r="G73" s="105"/>
      <c r="H73" s="105"/>
      <c r="I73" s="105"/>
    </row>
    <row r="74" spans="1:9" s="3" customFormat="1">
      <c r="A74" s="70" t="s">
        <v>49</v>
      </c>
      <c r="B74" s="196" t="s">
        <v>50</v>
      </c>
      <c r="C74" s="72">
        <f>SUM(C70:C73)+C67</f>
        <v>6547</v>
      </c>
      <c r="D74" s="72">
        <f>SUM(D70:D73)+D67</f>
        <v>5532</v>
      </c>
      <c r="E74" s="74">
        <f>D74+C74</f>
        <v>12079</v>
      </c>
      <c r="F74" s="2"/>
      <c r="G74" s="105"/>
      <c r="H74" s="105"/>
      <c r="I74" s="105"/>
    </row>
    <row r="75" spans="1:9" s="3" customFormat="1">
      <c r="A75" s="70"/>
      <c r="B75" s="233" t="s">
        <v>128</v>
      </c>
      <c r="C75" s="258">
        <f>C60</f>
        <v>1155</v>
      </c>
      <c r="D75" s="258">
        <f>D60</f>
        <v>1304</v>
      </c>
      <c r="E75" s="71">
        <f>D75+C75</f>
        <v>2459</v>
      </c>
      <c r="F75" s="2"/>
      <c r="G75" s="105"/>
      <c r="H75" s="105"/>
      <c r="I75" s="105"/>
    </row>
    <row r="76" spans="1:9" s="3" customFormat="1" ht="13.8" thickBot="1">
      <c r="A76" s="81" t="s">
        <v>51</v>
      </c>
      <c r="B76" s="223" t="s">
        <v>64</v>
      </c>
      <c r="C76" s="231">
        <v>212</v>
      </c>
      <c r="D76" s="231">
        <v>198</v>
      </c>
      <c r="E76" s="74">
        <f>D76+C76</f>
        <v>410</v>
      </c>
      <c r="F76" s="2"/>
      <c r="G76" s="105"/>
      <c r="H76" s="105"/>
      <c r="I76" s="105"/>
    </row>
    <row r="77" spans="1:9" s="3" customFormat="1" ht="30.75" customHeight="1">
      <c r="A77" s="82" t="s">
        <v>56</v>
      </c>
      <c r="B77" s="83"/>
      <c r="C77" s="84">
        <f>C6+C33-C67-C74</f>
        <v>-260</v>
      </c>
      <c r="D77" s="84">
        <f>D6+D33-D67-D74</f>
        <v>-62</v>
      </c>
      <c r="E77" s="226">
        <f>D77+C77</f>
        <v>-322</v>
      </c>
      <c r="F77" s="2"/>
      <c r="G77" s="105"/>
      <c r="H77" s="105"/>
      <c r="I77" s="105"/>
    </row>
    <row r="78" spans="1:9" s="3" customFormat="1" ht="16.2" customHeight="1">
      <c r="A78" s="86"/>
      <c r="B78" s="227" t="s">
        <v>67</v>
      </c>
      <c r="C78" s="228">
        <f>(C43+C57+C59)/(C43+C57+C59+C68)</f>
        <v>0.64046179219351296</v>
      </c>
      <c r="D78" s="228">
        <f t="shared" ref="D78:E78" si="35">(D43+D57+D59)/(D43+D57+D59+D68)</f>
        <v>0.26186221957514394</v>
      </c>
      <c r="E78" s="228">
        <f t="shared" si="35"/>
        <v>0.45873832666285497</v>
      </c>
      <c r="F78" s="168"/>
      <c r="G78" s="105"/>
      <c r="H78" s="105"/>
      <c r="I78" s="105"/>
    </row>
    <row r="79" spans="1:9" s="3" customFormat="1" ht="16.2" customHeight="1">
      <c r="A79" s="86"/>
      <c r="B79" s="227" t="s">
        <v>68</v>
      </c>
      <c r="C79" s="228">
        <f>(C43+C57+C59)/(C43+C57+C59+C69+C72+C67)</f>
        <v>0.41137005649717512</v>
      </c>
      <c r="D79" s="228">
        <f>(D43+D57+D59)/(D43+D57+D59+D68+D72+D67)</f>
        <v>0.24603618727849283</v>
      </c>
      <c r="E79" s="228">
        <f t="shared" ref="E79" si="36">(E43+E57+E59)/(E43+E57+E59+E69+E72+E67)</f>
        <v>0.433147381680763</v>
      </c>
      <c r="F79" s="2"/>
      <c r="G79" s="105"/>
      <c r="H79" s="105"/>
      <c r="I79" s="105"/>
    </row>
    <row r="80" spans="1:9" ht="16.2" customHeight="1">
      <c r="A80" s="86"/>
      <c r="B80" s="227" t="s">
        <v>70</v>
      </c>
      <c r="C80" s="228">
        <f>C59/C35</f>
        <v>0.34703822141008073</v>
      </c>
      <c r="D80" s="228">
        <f t="shared" ref="D80:E80" si="37">D59/D35</f>
        <v>5.8673003107293002E-2</v>
      </c>
      <c r="E80" s="228">
        <f t="shared" si="37"/>
        <v>0.21598272138228941</v>
      </c>
    </row>
    <row r="81" spans="1:11" ht="16.2" customHeight="1">
      <c r="A81" s="86"/>
      <c r="B81" s="227" t="s">
        <v>69</v>
      </c>
      <c r="C81" s="228">
        <f>D66/E66</f>
        <v>0.62039925140361818</v>
      </c>
      <c r="D81" s="228"/>
      <c r="E81" s="228"/>
    </row>
    <row r="82" spans="1:11" ht="16.2" customHeight="1">
      <c r="A82" s="86"/>
      <c r="B82" s="227" t="s">
        <v>88</v>
      </c>
      <c r="C82" s="95">
        <f>C20/C35</f>
        <v>0</v>
      </c>
      <c r="D82" s="95">
        <f t="shared" ref="D82:E82" si="38">D20/D35</f>
        <v>0</v>
      </c>
      <c r="E82" s="95">
        <f t="shared" si="38"/>
        <v>0</v>
      </c>
    </row>
    <row r="83" spans="1:11" ht="82.2" customHeight="1">
      <c r="A83" s="89" t="s">
        <v>57</v>
      </c>
      <c r="B83" s="90"/>
      <c r="C83" s="90"/>
      <c r="D83" s="90"/>
      <c r="E83" s="90"/>
    </row>
    <row r="84" spans="1:11">
      <c r="A84" s="91"/>
    </row>
    <row r="85" spans="1:11" s="172" customFormat="1" ht="19.5" customHeight="1">
      <c r="A85" s="92" t="s">
        <v>62</v>
      </c>
      <c r="B85" s="229"/>
      <c r="C85" s="93"/>
      <c r="D85" s="93"/>
      <c r="E85" s="93"/>
      <c r="F85" s="2"/>
      <c r="G85" s="105"/>
      <c r="H85" s="105"/>
      <c r="I85" s="105"/>
      <c r="J85" s="5"/>
      <c r="K85" s="5"/>
    </row>
    <row r="86" spans="1:11" s="172" customFormat="1" ht="19.5" customHeight="1">
      <c r="A86" s="92"/>
      <c r="B86" s="229"/>
      <c r="C86" s="93"/>
      <c r="D86" s="93"/>
      <c r="E86" s="93"/>
      <c r="F86" s="2"/>
      <c r="G86" s="105"/>
      <c r="H86" s="105"/>
      <c r="I86" s="105"/>
      <c r="J86" s="5"/>
      <c r="K86" s="5"/>
    </row>
    <row r="87" spans="1:11" s="172" customFormat="1" ht="19.5" customHeight="1">
      <c r="A87" s="92"/>
      <c r="B87" s="229"/>
      <c r="C87" s="93"/>
      <c r="D87" s="93"/>
      <c r="E87" s="93"/>
      <c r="F87" s="2"/>
      <c r="G87" s="105"/>
      <c r="H87" s="105"/>
      <c r="I87" s="105"/>
      <c r="J87" s="5"/>
      <c r="K87" s="5"/>
    </row>
    <row r="88" spans="1:11" s="172" customFormat="1" ht="19.5" customHeight="1">
      <c r="A88" s="92"/>
      <c r="B88" s="229"/>
      <c r="C88" s="93"/>
      <c r="D88" s="93"/>
      <c r="E88" s="93"/>
      <c r="F88" s="2"/>
      <c r="G88" s="105"/>
      <c r="H88" s="105"/>
      <c r="I88" s="105"/>
      <c r="J88" s="5"/>
      <c r="K88" s="5"/>
    </row>
    <row r="89" spans="1:11" s="172" customFormat="1" ht="19.5" customHeight="1">
      <c r="A89" s="92"/>
      <c r="B89" s="229"/>
      <c r="C89" s="93"/>
      <c r="D89" s="93"/>
      <c r="E89" s="93"/>
      <c r="F89" s="2"/>
      <c r="G89" s="105"/>
      <c r="H89" s="105"/>
      <c r="I89" s="105"/>
      <c r="J89" s="5"/>
      <c r="K89" s="5"/>
    </row>
    <row r="90" spans="1:11" s="172" customFormat="1" ht="19.5" customHeight="1">
      <c r="A90" s="92"/>
      <c r="B90" s="229"/>
      <c r="C90" s="93"/>
      <c r="D90" s="93"/>
      <c r="E90" s="93"/>
      <c r="F90" s="2"/>
      <c r="G90" s="105"/>
      <c r="H90" s="105"/>
      <c r="I90" s="105"/>
      <c r="J90" s="5"/>
      <c r="K90" s="5"/>
    </row>
    <row r="91" spans="1:11" s="172" customFormat="1" ht="19.5" customHeight="1">
      <c r="A91" s="92"/>
      <c r="B91" s="229"/>
      <c r="C91" s="93"/>
      <c r="D91" s="93"/>
      <c r="E91" s="93"/>
      <c r="F91" s="2"/>
      <c r="G91" s="105"/>
      <c r="H91" s="105"/>
      <c r="I91" s="105"/>
      <c r="J91" s="5"/>
      <c r="K91" s="5"/>
    </row>
    <row r="92" spans="1:11" s="172" customFormat="1" ht="19.5" customHeight="1">
      <c r="A92" s="92"/>
      <c r="B92" s="230" t="s">
        <v>65</v>
      </c>
      <c r="C92" s="93">
        <f>(C74-C68)/C74</f>
        <v>0.70032075759890022</v>
      </c>
      <c r="D92" s="1" t="s">
        <v>66</v>
      </c>
      <c r="E92" s="93">
        <f>(D74-D68)/D74</f>
        <v>0.32791033984092555</v>
      </c>
      <c r="F92" s="2"/>
      <c r="G92" s="105"/>
      <c r="H92" s="105"/>
      <c r="I92" s="105"/>
      <c r="J92" s="5"/>
      <c r="K92" s="5"/>
    </row>
    <row r="93" spans="1:11" ht="68.25" customHeight="1">
      <c r="A93" s="94" t="s">
        <v>52</v>
      </c>
      <c r="B93" s="94"/>
      <c r="C93" s="94"/>
      <c r="D93" s="94"/>
      <c r="E93" s="94"/>
    </row>
    <row r="94" spans="1:11" ht="25.5" customHeight="1"/>
    <row r="95" spans="1:11" ht="18.75" customHeight="1">
      <c r="A95" s="94" t="s">
        <v>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57" workbookViewId="0">
      <selection activeCell="A75" sqref="A75:XFD75"/>
    </sheetView>
  </sheetViews>
  <sheetFormatPr defaultRowHeight="13.2"/>
  <cols>
    <col min="1" max="1" width="3.33203125" style="59" customWidth="1"/>
    <col min="2" max="2" width="28.6640625" style="60" customWidth="1"/>
    <col min="3" max="5" width="6.21875" style="59" customWidth="1"/>
    <col min="6" max="6" width="6.21875" style="2" customWidth="1"/>
    <col min="7" max="8" width="6.21875" style="105" customWidth="1"/>
    <col min="9" max="9" width="8.109375" style="105" customWidth="1"/>
    <col min="10" max="10" width="3" style="3" customWidth="1"/>
    <col min="11" max="11" width="8.88671875" style="3"/>
    <col min="12" max="16384" width="8.88671875" style="56"/>
  </cols>
  <sheetData>
    <row r="1" spans="1:9" s="3" customFormat="1">
      <c r="A1" s="59"/>
      <c r="B1" s="193" t="s">
        <v>89</v>
      </c>
      <c r="C1" s="59" t="s">
        <v>108</v>
      </c>
      <c r="D1" s="59"/>
      <c r="E1" s="59"/>
      <c r="F1" s="2" t="s">
        <v>90</v>
      </c>
      <c r="G1" s="99"/>
      <c r="H1" s="100"/>
      <c r="I1" s="100"/>
    </row>
    <row r="2" spans="1:9" s="3" customFormat="1" ht="15.6">
      <c r="A2" s="59"/>
      <c r="B2" s="193"/>
      <c r="C2" s="59"/>
      <c r="D2" s="59"/>
      <c r="E2" s="59"/>
      <c r="F2" s="101" t="s">
        <v>92</v>
      </c>
      <c r="G2" s="102"/>
      <c r="H2" s="103"/>
      <c r="I2" s="103"/>
    </row>
    <row r="3" spans="1:9" s="3" customFormat="1" ht="13.8" thickBot="1">
      <c r="A3" s="62"/>
      <c r="B3" s="60"/>
      <c r="C3" s="59"/>
      <c r="D3" s="59"/>
      <c r="E3" s="59"/>
      <c r="F3" s="2"/>
      <c r="G3" s="105"/>
      <c r="H3" s="105"/>
      <c r="I3" s="105"/>
    </row>
    <row r="4" spans="1:9" s="3" customFormat="1">
      <c r="A4" s="63"/>
      <c r="B4" s="194"/>
      <c r="C4" s="195" t="s">
        <v>0</v>
      </c>
      <c r="D4" s="195" t="s">
        <v>1</v>
      </c>
      <c r="E4" s="195" t="s">
        <v>2</v>
      </c>
      <c r="F4" s="2"/>
      <c r="G4" s="105"/>
      <c r="H4" s="105"/>
      <c r="I4" s="105"/>
    </row>
    <row r="5" spans="1:9" s="3" customFormat="1">
      <c r="A5" s="67"/>
      <c r="B5" s="196"/>
      <c r="C5" s="68"/>
      <c r="D5" s="68"/>
      <c r="E5" s="68"/>
      <c r="F5" s="4"/>
      <c r="G5" s="105"/>
      <c r="H5" s="105"/>
      <c r="I5" s="105"/>
    </row>
    <row r="6" spans="1:9" s="3" customFormat="1" ht="15.6">
      <c r="A6" s="70" t="s">
        <v>3</v>
      </c>
      <c r="B6" s="196" t="s">
        <v>63</v>
      </c>
      <c r="C6" s="197">
        <v>212</v>
      </c>
      <c r="D6" s="197">
        <v>198</v>
      </c>
      <c r="E6" s="74"/>
      <c r="F6" s="101"/>
      <c r="G6" s="115"/>
      <c r="H6" s="103"/>
      <c r="I6" s="103"/>
    </row>
    <row r="7" spans="1:9" s="3" customFormat="1" ht="15.6">
      <c r="A7" s="70"/>
      <c r="B7" s="196"/>
      <c r="C7" s="198"/>
      <c r="D7" s="198"/>
      <c r="E7" s="74"/>
      <c r="F7" s="101"/>
      <c r="G7" s="115"/>
      <c r="H7" s="115"/>
      <c r="I7" s="103"/>
    </row>
    <row r="8" spans="1:9" s="3" customFormat="1" ht="15.6">
      <c r="A8" s="70"/>
      <c r="B8" s="196" t="s">
        <v>4</v>
      </c>
      <c r="C8" s="198"/>
      <c r="D8" s="198"/>
      <c r="E8" s="74"/>
      <c r="F8" s="101"/>
      <c r="G8" s="115"/>
      <c r="H8" s="103"/>
      <c r="I8" s="115"/>
    </row>
    <row r="9" spans="1:9" s="3" customFormat="1" ht="15.6">
      <c r="A9" s="70"/>
      <c r="B9" s="199" t="s">
        <v>5</v>
      </c>
      <c r="C9" s="200"/>
      <c r="D9" s="200"/>
      <c r="E9" s="74"/>
      <c r="F9" s="2"/>
      <c r="G9" s="115"/>
      <c r="H9" s="119"/>
      <c r="I9" s="103"/>
    </row>
    <row r="10" spans="1:9" s="3" customFormat="1" ht="15.6">
      <c r="A10" s="70"/>
      <c r="B10" s="201" t="s">
        <v>6</v>
      </c>
      <c r="C10" s="202">
        <v>16220</v>
      </c>
      <c r="D10" s="202">
        <v>7737</v>
      </c>
      <c r="E10" s="74">
        <f>D10+C10</f>
        <v>23957</v>
      </c>
      <c r="F10" s="122">
        <f ca="1">C10/OFFSET(C10,4,0)</f>
        <v>1</v>
      </c>
      <c r="G10" s="122">
        <f t="shared" ref="G10:H10" ca="1" si="0">D10/OFFSET(D10,4,0)</f>
        <v>1</v>
      </c>
      <c r="H10" s="122">
        <f t="shared" ca="1" si="0"/>
        <v>1</v>
      </c>
      <c r="I10" s="103"/>
    </row>
    <row r="11" spans="1:9" s="3" customFormat="1">
      <c r="A11" s="70"/>
      <c r="B11" s="201" t="s">
        <v>7</v>
      </c>
      <c r="C11" s="202"/>
      <c r="D11" s="202"/>
      <c r="E11" s="74">
        <f t="shared" ref="E11:E14" si="1">D11+C11</f>
        <v>0</v>
      </c>
      <c r="F11" s="122">
        <f ca="1">C11/OFFSET(C11,3,0)</f>
        <v>0</v>
      </c>
      <c r="G11" s="122">
        <f t="shared" ref="G11:H11" ca="1" si="2">D11/OFFSET(D11,3,0)</f>
        <v>0</v>
      </c>
      <c r="H11" s="122">
        <f t="shared" ca="1" si="2"/>
        <v>0</v>
      </c>
      <c r="I11" s="105"/>
    </row>
    <row r="12" spans="1:9" s="3" customFormat="1">
      <c r="A12" s="70"/>
      <c r="B12" s="201" t="s">
        <v>8</v>
      </c>
      <c r="C12" s="202"/>
      <c r="D12" s="202"/>
      <c r="E12" s="74">
        <f t="shared" si="1"/>
        <v>0</v>
      </c>
      <c r="F12" s="122">
        <f ca="1">C12/OFFSET(C12,2,0)</f>
        <v>0</v>
      </c>
      <c r="G12" s="122">
        <f t="shared" ref="G12:H12" ca="1" si="3">D12/OFFSET(D12,2,0)</f>
        <v>0</v>
      </c>
      <c r="H12" s="122">
        <f t="shared" ca="1" si="3"/>
        <v>0</v>
      </c>
      <c r="I12" s="105"/>
    </row>
    <row r="13" spans="1:9" s="3" customFormat="1">
      <c r="A13" s="70"/>
      <c r="B13" s="201" t="s">
        <v>9</v>
      </c>
      <c r="C13" s="202"/>
      <c r="D13" s="202"/>
      <c r="E13" s="74">
        <f t="shared" si="1"/>
        <v>0</v>
      </c>
      <c r="F13" s="122">
        <f ca="1">C13/OFFSET(C13,1,0)</f>
        <v>0</v>
      </c>
      <c r="G13" s="122">
        <f t="shared" ref="G13:H13" ca="1" si="4">D13/OFFSET(D13,1,0)</f>
        <v>0</v>
      </c>
      <c r="H13" s="122">
        <f t="shared" ca="1" si="4"/>
        <v>0</v>
      </c>
      <c r="I13" s="105"/>
    </row>
    <row r="14" spans="1:9" s="3" customFormat="1">
      <c r="A14" s="70" t="s">
        <v>10</v>
      </c>
      <c r="B14" s="203" t="s">
        <v>11</v>
      </c>
      <c r="C14" s="72">
        <f>SUM(C10:C13)</f>
        <v>16220</v>
      </c>
      <c r="D14" s="72">
        <f>SUM(D10:D13)</f>
        <v>7737</v>
      </c>
      <c r="E14" s="74">
        <f t="shared" si="1"/>
        <v>23957</v>
      </c>
      <c r="F14" s="122"/>
      <c r="G14" s="122"/>
      <c r="H14" s="122"/>
      <c r="I14" s="105"/>
    </row>
    <row r="15" spans="1:9" s="3" customFormat="1">
      <c r="A15" s="70"/>
      <c r="B15" s="199" t="s">
        <v>58</v>
      </c>
      <c r="C15" s="73"/>
      <c r="D15" s="73"/>
      <c r="E15" s="74"/>
      <c r="F15" s="2"/>
      <c r="G15" s="105"/>
      <c r="H15" s="105"/>
      <c r="I15" s="105"/>
    </row>
    <row r="16" spans="1:9" s="3" customFormat="1">
      <c r="A16" s="70"/>
      <c r="B16" s="201" t="s">
        <v>6</v>
      </c>
      <c r="C16" s="73"/>
      <c r="D16" s="73"/>
      <c r="E16" s="74">
        <f t="shared" ref="E16:E73" si="5">D16+C16</f>
        <v>0</v>
      </c>
      <c r="F16" s="122" t="e">
        <f ca="1">C16/OFFSET(C16,4,0)</f>
        <v>#DIV/0!</v>
      </c>
      <c r="G16" s="122" t="e">
        <f t="shared" ref="G16:H16" ca="1" si="6">D16/OFFSET(D16,4,0)</f>
        <v>#DIV/0!</v>
      </c>
      <c r="H16" s="122" t="e">
        <f t="shared" ca="1" si="6"/>
        <v>#DIV/0!</v>
      </c>
      <c r="I16" s="105"/>
    </row>
    <row r="17" spans="1:9" s="3" customFormat="1">
      <c r="A17" s="70"/>
      <c r="B17" s="201" t="s">
        <v>7</v>
      </c>
      <c r="C17" s="73"/>
      <c r="D17" s="73"/>
      <c r="E17" s="74">
        <f t="shared" si="5"/>
        <v>0</v>
      </c>
      <c r="F17" s="122" t="e">
        <f ca="1">C17/OFFSET(C17,3,0)</f>
        <v>#DIV/0!</v>
      </c>
      <c r="G17" s="122" t="e">
        <f t="shared" ref="G17:H17" ca="1" si="7">D17/OFFSET(D17,3,0)</f>
        <v>#DIV/0!</v>
      </c>
      <c r="H17" s="122" t="e">
        <f t="shared" ca="1" si="7"/>
        <v>#DIV/0!</v>
      </c>
      <c r="I17" s="105"/>
    </row>
    <row r="18" spans="1:9" s="3" customFormat="1" ht="15.6">
      <c r="A18" s="70"/>
      <c r="B18" s="201" t="s">
        <v>8</v>
      </c>
      <c r="C18" s="73"/>
      <c r="D18" s="73"/>
      <c r="E18" s="74">
        <f t="shared" si="5"/>
        <v>0</v>
      </c>
      <c r="F18" s="122" t="e">
        <f ca="1">C18/OFFSET(C18,2,0)</f>
        <v>#DIV/0!</v>
      </c>
      <c r="G18" s="122" t="e">
        <f t="shared" ref="G18:H18" ca="1" si="8">D18/OFFSET(D18,2,0)</f>
        <v>#DIV/0!</v>
      </c>
      <c r="H18" s="122" t="e">
        <f t="shared" ca="1" si="8"/>
        <v>#DIV/0!</v>
      </c>
      <c r="I18" s="126"/>
    </row>
    <row r="19" spans="1:9" s="3" customFormat="1">
      <c r="A19" s="70"/>
      <c r="B19" s="201" t="s">
        <v>9</v>
      </c>
      <c r="C19" s="73"/>
      <c r="D19" s="73"/>
      <c r="E19" s="74">
        <f t="shared" si="5"/>
        <v>0</v>
      </c>
      <c r="F19" s="122" t="e">
        <f ca="1">C19/OFFSET(C19,1,0)</f>
        <v>#DIV/0!</v>
      </c>
      <c r="G19" s="122" t="e">
        <f t="shared" ref="G19:H19" ca="1" si="9">D19/OFFSET(D19,1,0)</f>
        <v>#DIV/0!</v>
      </c>
      <c r="H19" s="127" t="e">
        <f t="shared" ca="1" si="9"/>
        <v>#DIV/0!</v>
      </c>
      <c r="I19" s="105"/>
    </row>
    <row r="20" spans="1:9" s="3" customFormat="1">
      <c r="A20" s="70" t="s">
        <v>12</v>
      </c>
      <c r="B20" s="203" t="s">
        <v>13</v>
      </c>
      <c r="C20" s="74">
        <f>SUM(C16:C19)</f>
        <v>0</v>
      </c>
      <c r="D20" s="74">
        <f>SUM(D16:D19)</f>
        <v>0</v>
      </c>
      <c r="E20" s="74">
        <f t="shared" si="5"/>
        <v>0</v>
      </c>
      <c r="F20" s="122"/>
      <c r="G20" s="122"/>
      <c r="H20" s="122"/>
      <c r="I20" s="105"/>
    </row>
    <row r="21" spans="1:9" s="3" customFormat="1">
      <c r="A21" s="70"/>
      <c r="B21" s="199" t="s">
        <v>59</v>
      </c>
      <c r="C21" s="73"/>
      <c r="D21" s="73"/>
      <c r="E21" s="74"/>
      <c r="F21" s="2"/>
      <c r="G21" s="105"/>
      <c r="H21" s="105"/>
      <c r="I21" s="105"/>
    </row>
    <row r="22" spans="1:9" s="3" customFormat="1" ht="15.6">
      <c r="A22" s="70"/>
      <c r="B22" s="201" t="s">
        <v>6</v>
      </c>
      <c r="C22" s="204"/>
      <c r="D22" s="204"/>
      <c r="E22" s="74">
        <f t="shared" si="5"/>
        <v>0</v>
      </c>
      <c r="F22" s="122" t="e">
        <f ca="1">C22/OFFSET(C22,4,0)</f>
        <v>#DIV/0!</v>
      </c>
      <c r="G22" s="122" t="e">
        <f t="shared" ref="G22:H22" ca="1" si="10">D22/OFFSET(D22,4,0)</f>
        <v>#DIV/0!</v>
      </c>
      <c r="H22" s="122" t="e">
        <f t="shared" ca="1" si="10"/>
        <v>#DIV/0!</v>
      </c>
      <c r="I22" s="126"/>
    </row>
    <row r="23" spans="1:9" s="3" customFormat="1">
      <c r="A23" s="70"/>
      <c r="B23" s="201" t="s">
        <v>7</v>
      </c>
      <c r="C23" s="204"/>
      <c r="D23" s="204"/>
      <c r="E23" s="74">
        <f t="shared" si="5"/>
        <v>0</v>
      </c>
      <c r="F23" s="122" t="e">
        <f ca="1">C23/OFFSET(C23,3,0)</f>
        <v>#DIV/0!</v>
      </c>
      <c r="G23" s="122" t="e">
        <f t="shared" ref="G23:H23" ca="1" si="11">D23/OFFSET(D23,3,0)</f>
        <v>#DIV/0!</v>
      </c>
      <c r="H23" s="122" t="e">
        <f t="shared" ca="1" si="11"/>
        <v>#DIV/0!</v>
      </c>
      <c r="I23" s="105"/>
    </row>
    <row r="24" spans="1:9" s="3" customFormat="1">
      <c r="A24" s="70"/>
      <c r="B24" s="201" t="s">
        <v>8</v>
      </c>
      <c r="C24" s="204"/>
      <c r="D24" s="204"/>
      <c r="E24" s="74">
        <f t="shared" si="5"/>
        <v>0</v>
      </c>
      <c r="F24" s="122" t="e">
        <f ca="1">C24/OFFSET(C24,2,0)</f>
        <v>#DIV/0!</v>
      </c>
      <c r="G24" s="122" t="e">
        <f t="shared" ref="G24:H24" ca="1" si="12">D24/OFFSET(D24,2,0)</f>
        <v>#DIV/0!</v>
      </c>
      <c r="H24" s="122" t="e">
        <f t="shared" ca="1" si="12"/>
        <v>#DIV/0!</v>
      </c>
      <c r="I24" s="105"/>
    </row>
    <row r="25" spans="1:9" s="3" customFormat="1">
      <c r="A25" s="70"/>
      <c r="B25" s="201" t="s">
        <v>9</v>
      </c>
      <c r="C25" s="204"/>
      <c r="D25" s="204"/>
      <c r="E25" s="74">
        <f t="shared" si="5"/>
        <v>0</v>
      </c>
      <c r="F25" s="122" t="e">
        <f ca="1">C25/OFFSET(C25,1,0)</f>
        <v>#DIV/0!</v>
      </c>
      <c r="G25" s="122" t="e">
        <f t="shared" ref="G25:H25" ca="1" si="13">D25/OFFSET(D25,1,0)</f>
        <v>#DIV/0!</v>
      </c>
      <c r="H25" s="127" t="e">
        <f t="shared" ca="1" si="13"/>
        <v>#DIV/0!</v>
      </c>
      <c r="I25" s="105"/>
    </row>
    <row r="26" spans="1:9" s="3" customFormat="1">
      <c r="A26" s="70" t="s">
        <v>14</v>
      </c>
      <c r="B26" s="203" t="s">
        <v>15</v>
      </c>
      <c r="C26" s="74">
        <f>SUM(C22:C25)</f>
        <v>0</v>
      </c>
      <c r="D26" s="74">
        <f>SUM(D22:D25)</f>
        <v>0</v>
      </c>
      <c r="E26" s="74">
        <f t="shared" si="5"/>
        <v>0</v>
      </c>
      <c r="F26" s="122"/>
      <c r="G26" s="122"/>
      <c r="H26" s="122"/>
      <c r="I26" s="105"/>
    </row>
    <row r="27" spans="1:9" s="3" customFormat="1">
      <c r="A27" s="70"/>
      <c r="B27" s="199" t="s">
        <v>16</v>
      </c>
      <c r="C27" s="73"/>
      <c r="D27" s="73"/>
      <c r="E27" s="74"/>
      <c r="F27" s="2"/>
      <c r="G27" s="105"/>
      <c r="H27" s="105"/>
      <c r="I27" s="105"/>
    </row>
    <row r="28" spans="1:9" s="3" customFormat="1">
      <c r="A28" s="70"/>
      <c r="B28" s="201" t="s">
        <v>6</v>
      </c>
      <c r="C28" s="73"/>
      <c r="D28" s="73"/>
      <c r="E28" s="74">
        <f t="shared" si="5"/>
        <v>0</v>
      </c>
      <c r="F28" s="122" t="e">
        <f ca="1">C28/OFFSET(C28,4,0)</f>
        <v>#DIV/0!</v>
      </c>
      <c r="G28" s="122" t="e">
        <f t="shared" ref="G28:H28" ca="1" si="14">D28/OFFSET(D28,4,0)</f>
        <v>#DIV/0!</v>
      </c>
      <c r="H28" s="122" t="e">
        <f t="shared" ca="1" si="14"/>
        <v>#DIV/0!</v>
      </c>
      <c r="I28" s="105"/>
    </row>
    <row r="29" spans="1:9" s="3" customFormat="1" ht="15.6">
      <c r="A29" s="70"/>
      <c r="B29" s="201" t="s">
        <v>7</v>
      </c>
      <c r="C29" s="73"/>
      <c r="D29" s="73"/>
      <c r="E29" s="74">
        <f t="shared" si="5"/>
        <v>0</v>
      </c>
      <c r="F29" s="122" t="e">
        <f ca="1">C29/OFFSET(C29,3,0)</f>
        <v>#DIV/0!</v>
      </c>
      <c r="G29" s="122" t="e">
        <f t="shared" ref="G29:H29" ca="1" si="15">D29/OFFSET(D29,3,0)</f>
        <v>#DIV/0!</v>
      </c>
      <c r="H29" s="122" t="e">
        <f t="shared" ca="1" si="15"/>
        <v>#DIV/0!</v>
      </c>
      <c r="I29" s="103"/>
    </row>
    <row r="30" spans="1:9" s="3" customFormat="1">
      <c r="A30" s="70"/>
      <c r="B30" s="201" t="s">
        <v>8</v>
      </c>
      <c r="C30" s="73"/>
      <c r="D30" s="73"/>
      <c r="E30" s="74">
        <f t="shared" si="5"/>
        <v>0</v>
      </c>
      <c r="F30" s="122" t="e">
        <f ca="1">C30/OFFSET(C30,2,0)</f>
        <v>#DIV/0!</v>
      </c>
      <c r="G30" s="122" t="e">
        <f t="shared" ref="G30:H30" ca="1" si="16">D30/OFFSET(D30,2,0)</f>
        <v>#DIV/0!</v>
      </c>
      <c r="H30" s="122" t="e">
        <f t="shared" ca="1" si="16"/>
        <v>#DIV/0!</v>
      </c>
      <c r="I30" s="105"/>
    </row>
    <row r="31" spans="1:9" s="3" customFormat="1" ht="15.6">
      <c r="A31" s="70"/>
      <c r="B31" s="201" t="s">
        <v>9</v>
      </c>
      <c r="C31" s="73"/>
      <c r="D31" s="73"/>
      <c r="E31" s="74">
        <f t="shared" si="5"/>
        <v>0</v>
      </c>
      <c r="F31" s="122" t="e">
        <f ca="1">C31/OFFSET(C31,1,0)</f>
        <v>#DIV/0!</v>
      </c>
      <c r="G31" s="122" t="e">
        <f t="shared" ref="G31:H31" ca="1" si="17">D31/OFFSET(D31,1,0)</f>
        <v>#DIV/0!</v>
      </c>
      <c r="H31" s="127" t="e">
        <f t="shared" ca="1" si="17"/>
        <v>#DIV/0!</v>
      </c>
      <c r="I31" s="103"/>
    </row>
    <row r="32" spans="1:9" s="3" customFormat="1">
      <c r="A32" s="70" t="s">
        <v>17</v>
      </c>
      <c r="B32" s="203" t="s">
        <v>18</v>
      </c>
      <c r="C32" s="74">
        <f>SUM(C28:C31)</f>
        <v>0</v>
      </c>
      <c r="D32" s="74">
        <f>SUM(D28:D31)</f>
        <v>0</v>
      </c>
      <c r="E32" s="74">
        <f t="shared" si="5"/>
        <v>0</v>
      </c>
      <c r="F32" s="2"/>
      <c r="G32" s="105"/>
      <c r="H32" s="105"/>
      <c r="I32" s="105"/>
    </row>
    <row r="33" spans="1:9" s="3" customFormat="1">
      <c r="A33" s="70" t="s">
        <v>19</v>
      </c>
      <c r="B33" s="205" t="s">
        <v>54</v>
      </c>
      <c r="C33" s="206">
        <f>C14+C20+C26+C32-C69-C60</f>
        <v>6671</v>
      </c>
      <c r="D33" s="206">
        <f>D14+D20+D26+D32-D69-D60</f>
        <v>4669</v>
      </c>
      <c r="E33" s="74">
        <f t="shared" si="5"/>
        <v>11340</v>
      </c>
      <c r="F33" s="101"/>
      <c r="G33" s="105"/>
      <c r="H33" s="105"/>
      <c r="I33" s="105"/>
    </row>
    <row r="34" spans="1:9" s="3" customFormat="1" ht="15.6">
      <c r="A34" s="75" t="s">
        <v>20</v>
      </c>
      <c r="B34" s="207" t="s">
        <v>21</v>
      </c>
      <c r="C34" s="76"/>
      <c r="D34" s="76"/>
      <c r="E34" s="74">
        <f t="shared" si="5"/>
        <v>0</v>
      </c>
      <c r="F34" s="101"/>
      <c r="G34" s="115"/>
      <c r="H34" s="133"/>
      <c r="I34" s="115"/>
    </row>
    <row r="35" spans="1:9" s="3" customFormat="1" ht="15.6">
      <c r="A35" s="70" t="s">
        <v>22</v>
      </c>
      <c r="B35" s="196" t="s">
        <v>23</v>
      </c>
      <c r="C35" s="68">
        <f>C33-C34</f>
        <v>6671</v>
      </c>
      <c r="D35" s="68">
        <f>D33-D34</f>
        <v>4669</v>
      </c>
      <c r="E35" s="74">
        <f t="shared" si="5"/>
        <v>11340</v>
      </c>
      <c r="F35" s="101"/>
      <c r="G35" s="134"/>
      <c r="H35" s="135"/>
      <c r="I35" s="134"/>
    </row>
    <row r="36" spans="1:9" s="3" customFormat="1" ht="16.2" thickBot="1">
      <c r="A36" s="77"/>
      <c r="B36" s="208"/>
      <c r="C36" s="73"/>
      <c r="D36" s="73"/>
      <c r="E36" s="74"/>
      <c r="F36" s="101"/>
      <c r="G36" s="126"/>
      <c r="H36" s="103"/>
      <c r="I36" s="115"/>
    </row>
    <row r="37" spans="1:9" s="3" customFormat="1" ht="13.8" thickTop="1">
      <c r="A37" s="79"/>
      <c r="B37" s="209"/>
      <c r="C37" s="73"/>
      <c r="D37" s="73"/>
      <c r="E37" s="74"/>
      <c r="F37" s="2"/>
      <c r="G37" s="105"/>
      <c r="H37" s="105"/>
      <c r="I37" s="105"/>
    </row>
    <row r="38" spans="1:9" s="3" customFormat="1" ht="15.6">
      <c r="A38" s="70"/>
      <c r="B38" s="196" t="s">
        <v>24</v>
      </c>
      <c r="C38" s="73"/>
      <c r="D38" s="73"/>
      <c r="E38" s="74"/>
      <c r="F38" s="101"/>
      <c r="G38" s="103"/>
      <c r="H38" s="115"/>
      <c r="I38" s="115"/>
    </row>
    <row r="39" spans="1:9" s="3" customFormat="1">
      <c r="A39" s="70"/>
      <c r="B39" s="201" t="s">
        <v>6</v>
      </c>
      <c r="C39" s="210">
        <v>1491</v>
      </c>
      <c r="D39" s="210">
        <v>687</v>
      </c>
      <c r="E39" s="74">
        <f t="shared" si="5"/>
        <v>2178</v>
      </c>
      <c r="F39" s="122">
        <f ca="1">C39/OFFSET(C39,4,0)</f>
        <v>1</v>
      </c>
      <c r="G39" s="122">
        <f t="shared" ref="G39:H39" ca="1" si="18">D39/OFFSET(D39,4,0)</f>
        <v>1</v>
      </c>
      <c r="H39" s="122">
        <f t="shared" ca="1" si="18"/>
        <v>1</v>
      </c>
      <c r="I39" s="105"/>
    </row>
    <row r="40" spans="1:9" s="3" customFormat="1">
      <c r="A40" s="70"/>
      <c r="B40" s="201" t="s">
        <v>7</v>
      </c>
      <c r="C40" s="210"/>
      <c r="D40" s="210"/>
      <c r="E40" s="74">
        <f t="shared" si="5"/>
        <v>0</v>
      </c>
      <c r="F40" s="122">
        <f ca="1">C40/OFFSET(C40,3,0)</f>
        <v>0</v>
      </c>
      <c r="G40" s="122">
        <f t="shared" ref="G40:H40" ca="1" si="19">D40/OFFSET(D40,3,0)</f>
        <v>0</v>
      </c>
      <c r="H40" s="122">
        <f t="shared" ca="1" si="19"/>
        <v>0</v>
      </c>
      <c r="I40" s="105"/>
    </row>
    <row r="41" spans="1:9" s="3" customFormat="1">
      <c r="A41" s="70"/>
      <c r="B41" s="201" t="s">
        <v>8</v>
      </c>
      <c r="C41" s="210"/>
      <c r="D41" s="210"/>
      <c r="E41" s="74">
        <f t="shared" si="5"/>
        <v>0</v>
      </c>
      <c r="F41" s="122">
        <f ca="1">C41/OFFSET(C41,2,0)</f>
        <v>0</v>
      </c>
      <c r="G41" s="122">
        <f t="shared" ref="G41:H41" ca="1" si="20">D41/OFFSET(D41,2,0)</f>
        <v>0</v>
      </c>
      <c r="H41" s="122">
        <f t="shared" ca="1" si="20"/>
        <v>0</v>
      </c>
      <c r="I41" s="105"/>
    </row>
    <row r="42" spans="1:9" s="3" customFormat="1">
      <c r="A42" s="70"/>
      <c r="B42" s="201" t="s">
        <v>9</v>
      </c>
      <c r="C42" s="210"/>
      <c r="D42" s="210"/>
      <c r="E42" s="74">
        <f t="shared" si="5"/>
        <v>0</v>
      </c>
      <c r="F42" s="122">
        <f ca="1">C42/OFFSET(C42,1,0)</f>
        <v>0</v>
      </c>
      <c r="G42" s="122">
        <f t="shared" ref="G42:H42" ca="1" si="21">D42/OFFSET(D42,1,0)</f>
        <v>0</v>
      </c>
      <c r="H42" s="127">
        <f t="shared" ca="1" si="21"/>
        <v>0</v>
      </c>
      <c r="I42" s="105"/>
    </row>
    <row r="43" spans="1:9" s="3" customFormat="1">
      <c r="A43" s="70" t="s">
        <v>25</v>
      </c>
      <c r="B43" s="203" t="s">
        <v>26</v>
      </c>
      <c r="C43" s="68">
        <f>SUM(C39:C42)</f>
        <v>1491</v>
      </c>
      <c r="D43" s="68">
        <f>SUM(D39:D42)</f>
        <v>687</v>
      </c>
      <c r="E43" s="74">
        <f t="shared" si="5"/>
        <v>2178</v>
      </c>
      <c r="F43" s="122"/>
      <c r="G43" s="122"/>
      <c r="H43" s="122"/>
      <c r="I43" s="105"/>
    </row>
    <row r="44" spans="1:9" s="3" customFormat="1">
      <c r="A44" s="70"/>
      <c r="B44" s="196"/>
      <c r="C44" s="73"/>
      <c r="D44" s="73"/>
      <c r="E44" s="74"/>
      <c r="F44" s="2"/>
      <c r="G44" s="105"/>
      <c r="H44" s="105"/>
      <c r="I44" s="105"/>
    </row>
    <row r="45" spans="1:9" s="3" customFormat="1">
      <c r="A45" s="70"/>
      <c r="B45" s="196" t="s">
        <v>60</v>
      </c>
      <c r="C45" s="73"/>
      <c r="D45" s="73"/>
      <c r="E45" s="74"/>
      <c r="F45" s="2"/>
      <c r="G45" s="105"/>
      <c r="H45" s="105"/>
      <c r="I45" s="105"/>
    </row>
    <row r="46" spans="1:9" s="3" customFormat="1">
      <c r="A46" s="70"/>
      <c r="B46" s="201" t="s">
        <v>6</v>
      </c>
      <c r="C46" s="211">
        <v>844</v>
      </c>
      <c r="D46" s="211">
        <v>220</v>
      </c>
      <c r="E46" s="74">
        <f t="shared" si="5"/>
        <v>1064</v>
      </c>
      <c r="F46" s="122">
        <f ca="1">C46/OFFSET(C46,4,0)</f>
        <v>1</v>
      </c>
      <c r="G46" s="122">
        <f t="shared" ref="G46:H46" ca="1" si="22">D46/OFFSET(D46,4,0)</f>
        <v>1</v>
      </c>
      <c r="H46" s="122">
        <f t="shared" ca="1" si="22"/>
        <v>1</v>
      </c>
      <c r="I46" s="105"/>
    </row>
    <row r="47" spans="1:9" s="3" customFormat="1">
      <c r="A47" s="70"/>
      <c r="B47" s="201" t="s">
        <v>7</v>
      </c>
      <c r="C47" s="211"/>
      <c r="D47" s="211"/>
      <c r="E47" s="74">
        <f t="shared" si="5"/>
        <v>0</v>
      </c>
      <c r="F47" s="122">
        <f ca="1">C47/OFFSET(C47,3,0)</f>
        <v>0</v>
      </c>
      <c r="G47" s="122">
        <f t="shared" ref="G47:H47" ca="1" si="23">D47/OFFSET(D47,3,0)</f>
        <v>0</v>
      </c>
      <c r="H47" s="122">
        <f t="shared" ca="1" si="23"/>
        <v>0</v>
      </c>
      <c r="I47" s="105"/>
    </row>
    <row r="48" spans="1:9" s="3" customFormat="1">
      <c r="A48" s="70"/>
      <c r="B48" s="201" t="s">
        <v>8</v>
      </c>
      <c r="C48" s="211"/>
      <c r="D48" s="211"/>
      <c r="E48" s="74">
        <f t="shared" si="5"/>
        <v>0</v>
      </c>
      <c r="F48" s="122">
        <f ca="1">C48/OFFSET(C48,2,0)</f>
        <v>0</v>
      </c>
      <c r="G48" s="122">
        <f t="shared" ref="G48:H48" ca="1" si="24">D48/OFFSET(D48,2,0)</f>
        <v>0</v>
      </c>
      <c r="H48" s="122">
        <f t="shared" ca="1" si="24"/>
        <v>0</v>
      </c>
      <c r="I48" s="105"/>
    </row>
    <row r="49" spans="1:9" s="3" customFormat="1" ht="14.4">
      <c r="A49" s="70"/>
      <c r="B49" s="201" t="s">
        <v>9</v>
      </c>
      <c r="C49" s="211"/>
      <c r="D49" s="211"/>
      <c r="E49" s="74">
        <f t="shared" si="5"/>
        <v>0</v>
      </c>
      <c r="F49" s="122">
        <f ca="1">C49/OFFSET(C49,1,0)</f>
        <v>0</v>
      </c>
      <c r="G49" s="122">
        <f t="shared" ref="G49:H49" ca="1" si="25">D49/OFFSET(D49,1,0)</f>
        <v>0</v>
      </c>
      <c r="H49" s="127">
        <f t="shared" ca="1" si="25"/>
        <v>0</v>
      </c>
      <c r="I49" s="142"/>
    </row>
    <row r="50" spans="1:9" s="3" customFormat="1">
      <c r="A50" s="70" t="s">
        <v>27</v>
      </c>
      <c r="B50" s="196" t="s">
        <v>28</v>
      </c>
      <c r="C50" s="68">
        <f>SUM(C46:C49)</f>
        <v>844</v>
      </c>
      <c r="D50" s="68">
        <f>SUM(D46:D49)</f>
        <v>220</v>
      </c>
      <c r="E50" s="74">
        <f t="shared" si="5"/>
        <v>1064</v>
      </c>
      <c r="F50" s="56"/>
      <c r="G50" s="56"/>
      <c r="H50" s="56"/>
      <c r="I50" s="105"/>
    </row>
    <row r="51" spans="1:9" s="3" customFormat="1" ht="14.4">
      <c r="A51" s="70"/>
      <c r="B51" s="212" t="s">
        <v>110</v>
      </c>
      <c r="C51" s="73"/>
      <c r="D51" s="73"/>
      <c r="E51" s="74"/>
      <c r="F51" s="101"/>
      <c r="G51" s="142"/>
      <c r="H51" s="143"/>
      <c r="I51" s="144"/>
    </row>
    <row r="52" spans="1:9" s="3" customFormat="1" ht="15.6">
      <c r="A52" s="70"/>
      <c r="B52" s="212" t="s">
        <v>111</v>
      </c>
      <c r="C52" s="73">
        <v>27</v>
      </c>
      <c r="D52" s="73">
        <v>66</v>
      </c>
      <c r="E52" s="74"/>
      <c r="F52" s="2"/>
      <c r="G52" s="145"/>
      <c r="H52" s="144"/>
      <c r="I52" s="146"/>
    </row>
    <row r="53" spans="1:9" s="3" customFormat="1" ht="14.4">
      <c r="A53" s="70"/>
      <c r="B53" s="212" t="s">
        <v>112</v>
      </c>
      <c r="C53" s="213">
        <v>0</v>
      </c>
      <c r="D53" s="213">
        <v>0</v>
      </c>
      <c r="E53" s="74">
        <f t="shared" si="5"/>
        <v>0</v>
      </c>
      <c r="F53" s="122">
        <f ca="1">C53/OFFSET(C53,4,0)</f>
        <v>0</v>
      </c>
      <c r="G53" s="122">
        <f t="shared" ref="G53:H53" ca="1" si="26">D53/OFFSET(D53,4,0)</f>
        <v>0</v>
      </c>
      <c r="H53" s="122">
        <f t="shared" ca="1" si="26"/>
        <v>0</v>
      </c>
      <c r="I53" s="142"/>
    </row>
    <row r="54" spans="1:9" s="3" customFormat="1" ht="14.4">
      <c r="A54" s="70"/>
      <c r="B54" s="212" t="s">
        <v>113</v>
      </c>
      <c r="C54" s="73">
        <v>41</v>
      </c>
      <c r="D54" s="73">
        <v>28</v>
      </c>
      <c r="E54" s="74">
        <f t="shared" si="5"/>
        <v>69</v>
      </c>
      <c r="F54" s="122">
        <f ca="1">C54/OFFSET(C54,3,0)</f>
        <v>0.3037037037037037</v>
      </c>
      <c r="G54" s="122">
        <f t="shared" ref="G54:H54" ca="1" si="27">D54/OFFSET(D54,3,0)</f>
        <v>0.18181818181818182</v>
      </c>
      <c r="H54" s="122">
        <f t="shared" ca="1" si="27"/>
        <v>0.23875432525951557</v>
      </c>
      <c r="I54" s="105"/>
    </row>
    <row r="55" spans="1:9" s="3" customFormat="1" ht="14.4">
      <c r="A55" s="70"/>
      <c r="B55" s="2" t="s">
        <v>114</v>
      </c>
      <c r="C55" s="73">
        <v>14</v>
      </c>
      <c r="D55" s="73">
        <v>33</v>
      </c>
      <c r="E55" s="74">
        <f t="shared" si="5"/>
        <v>47</v>
      </c>
      <c r="F55" s="122">
        <f ca="1">C55/OFFSET(C55,2,0)</f>
        <v>0.1037037037037037</v>
      </c>
      <c r="G55" s="122">
        <f t="shared" ref="G55:H55" ca="1" si="28">D55/OFFSET(D55,2,0)</f>
        <v>0.21428571428571427</v>
      </c>
      <c r="H55" s="122">
        <f t="shared" ca="1" si="28"/>
        <v>0.16262975778546712</v>
      </c>
      <c r="I55" s="148"/>
    </row>
    <row r="56" spans="1:9" s="3" customFormat="1" ht="14.4">
      <c r="A56" s="70"/>
      <c r="B56" s="212" t="s">
        <v>115</v>
      </c>
      <c r="C56" s="214">
        <v>53</v>
      </c>
      <c r="D56" s="214">
        <v>27</v>
      </c>
      <c r="E56" s="74">
        <f t="shared" si="5"/>
        <v>80</v>
      </c>
      <c r="F56" s="122">
        <f ca="1">C56/OFFSET(C56,1,0)</f>
        <v>0.3925925925925926</v>
      </c>
      <c r="G56" s="122">
        <f t="shared" ref="G56:H56" ca="1" si="29">D56/OFFSET(D56,1,0)</f>
        <v>0.17532467532467533</v>
      </c>
      <c r="H56" s="127">
        <f t="shared" ca="1" si="29"/>
        <v>0.27681660899653981</v>
      </c>
      <c r="I56" s="105"/>
    </row>
    <row r="57" spans="1:9" s="3" customFormat="1" ht="14.4">
      <c r="A57" s="70" t="s">
        <v>29</v>
      </c>
      <c r="B57" s="212" t="s">
        <v>116</v>
      </c>
      <c r="C57" s="68">
        <f>SUM(C52:C56)</f>
        <v>135</v>
      </c>
      <c r="D57" s="68">
        <f>SUM(D52:D56)</f>
        <v>154</v>
      </c>
      <c r="E57" s="74">
        <f t="shared" si="5"/>
        <v>289</v>
      </c>
      <c r="F57" s="56"/>
      <c r="G57" s="56"/>
      <c r="H57" s="56"/>
      <c r="I57" s="105"/>
    </row>
    <row r="58" spans="1:9" s="3" customFormat="1">
      <c r="A58" s="70"/>
      <c r="B58" s="196"/>
      <c r="C58" s="73"/>
      <c r="D58" s="73"/>
      <c r="E58" s="74"/>
      <c r="F58" s="2"/>
      <c r="G58" s="105"/>
      <c r="H58" s="105"/>
      <c r="I58" s="105"/>
    </row>
    <row r="59" spans="1:9" s="3" customFormat="1">
      <c r="A59" s="215" t="s">
        <v>72</v>
      </c>
      <c r="B59" s="196" t="s">
        <v>31</v>
      </c>
      <c r="C59" s="216">
        <v>1944</v>
      </c>
      <c r="D59" s="216">
        <v>123</v>
      </c>
      <c r="E59" s="74">
        <f t="shared" si="5"/>
        <v>2067</v>
      </c>
      <c r="F59" s="2"/>
      <c r="G59" s="105"/>
      <c r="H59" s="105"/>
      <c r="I59" s="105"/>
    </row>
    <row r="60" spans="1:9" s="3" customFormat="1" ht="14.4">
      <c r="A60" s="215" t="s">
        <v>73</v>
      </c>
      <c r="B60" s="217" t="s">
        <v>117</v>
      </c>
      <c r="C60" s="218">
        <v>5660</v>
      </c>
      <c r="D60" s="218">
        <v>2466</v>
      </c>
      <c r="E60" s="74">
        <f t="shared" si="5"/>
        <v>8126</v>
      </c>
      <c r="F60" s="2"/>
      <c r="G60" s="105"/>
      <c r="H60" s="105"/>
      <c r="I60" s="105"/>
    </row>
    <row r="61" spans="1:9" s="3" customFormat="1" ht="14.4">
      <c r="A61" s="195"/>
      <c r="B61" s="217"/>
      <c r="C61" s="219"/>
      <c r="D61" s="219"/>
      <c r="E61" s="74"/>
      <c r="F61" s="2"/>
      <c r="G61" s="105"/>
      <c r="H61" s="143"/>
      <c r="I61" s="142"/>
    </row>
    <row r="62" spans="1:9" s="3" customFormat="1" ht="14.4">
      <c r="A62" s="70" t="s">
        <v>33</v>
      </c>
      <c r="B62" s="220" t="s">
        <v>34</v>
      </c>
      <c r="C62" s="221">
        <v>97</v>
      </c>
      <c r="D62" s="221">
        <v>27</v>
      </c>
      <c r="E62" s="74">
        <f t="shared" si="5"/>
        <v>124</v>
      </c>
      <c r="F62" s="122">
        <f ca="1">C62/OFFSET(C62,4,0)</f>
        <v>4.4886626561776957E-2</v>
      </c>
      <c r="G62" s="122">
        <f t="shared" ref="G62:H62" ca="1" si="30">D62/OFFSET(D62,4,0)</f>
        <v>8.3720930232558145E-3</v>
      </c>
      <c r="H62" s="122">
        <f t="shared" ca="1" si="30"/>
        <v>2.3022651318232456E-2</v>
      </c>
      <c r="I62" s="145"/>
    </row>
    <row r="63" spans="1:9" s="3" customFormat="1">
      <c r="A63" s="70" t="s">
        <v>35</v>
      </c>
      <c r="B63" s="220" t="s">
        <v>36</v>
      </c>
      <c r="C63" s="221">
        <v>44</v>
      </c>
      <c r="D63" s="221">
        <v>52</v>
      </c>
      <c r="E63" s="74">
        <f t="shared" si="5"/>
        <v>96</v>
      </c>
      <c r="F63" s="122">
        <f ca="1">C63/OFFSET(C63,3,0)</f>
        <v>2.0360944007403979E-2</v>
      </c>
      <c r="G63" s="122">
        <f t="shared" ref="G63:H63" ca="1" si="31">D63/OFFSET(D63,3,0)</f>
        <v>1.6124031007751938E-2</v>
      </c>
      <c r="H63" s="122">
        <f t="shared" ca="1" si="31"/>
        <v>1.7823988117341254E-2</v>
      </c>
      <c r="I63" s="105"/>
    </row>
    <row r="64" spans="1:9" s="3" customFormat="1">
      <c r="A64" s="70" t="s">
        <v>37</v>
      </c>
      <c r="B64" s="220" t="s">
        <v>38</v>
      </c>
      <c r="C64" s="221">
        <v>59</v>
      </c>
      <c r="D64" s="221">
        <v>57</v>
      </c>
      <c r="E64" s="74">
        <f t="shared" si="5"/>
        <v>116</v>
      </c>
      <c r="F64" s="122">
        <f ca="1">C64/OFFSET(C64,2,0)</f>
        <v>2.7302174919018974E-2</v>
      </c>
      <c r="G64" s="122">
        <f t="shared" ref="G64:H64" ca="1" si="32">D64/OFFSET(D64,2,0)</f>
        <v>1.7674418604651163E-2</v>
      </c>
      <c r="H64" s="122">
        <f t="shared" ca="1" si="32"/>
        <v>2.1537318975120682E-2</v>
      </c>
    </row>
    <row r="65" spans="1:9" s="3" customFormat="1">
      <c r="A65" s="70" t="s">
        <v>39</v>
      </c>
      <c r="B65" s="220" t="s">
        <v>40</v>
      </c>
      <c r="C65" s="221">
        <v>1305</v>
      </c>
      <c r="D65" s="221">
        <v>2704</v>
      </c>
      <c r="E65" s="74">
        <f t="shared" si="5"/>
        <v>4009</v>
      </c>
      <c r="F65" s="122">
        <f ca="1">C65/OFFSET(C65,1,0)</f>
        <v>0.60388708931050439</v>
      </c>
      <c r="G65" s="122">
        <f t="shared" ref="G65:H65" ca="1" si="33">D65/OFFSET(D65,1,0)</f>
        <v>0.83844961240310079</v>
      </c>
      <c r="H65" s="127">
        <f t="shared" ca="1" si="33"/>
        <v>0.74433717044188641</v>
      </c>
    </row>
    <row r="66" spans="1:9" s="3" customFormat="1">
      <c r="A66" s="70" t="s">
        <v>41</v>
      </c>
      <c r="B66" s="205" t="s">
        <v>55</v>
      </c>
      <c r="C66" s="222">
        <f>SUM(C61:C65)+C57+C67</f>
        <v>2161</v>
      </c>
      <c r="D66" s="222">
        <f>SUM(D61:D65)+D57+D67</f>
        <v>3225</v>
      </c>
      <c r="E66" s="74">
        <f t="shared" si="5"/>
        <v>5386</v>
      </c>
      <c r="F66" s="122">
        <f>C66/C33</f>
        <v>0.32393943936441311</v>
      </c>
      <c r="G66" s="122">
        <f t="shared" ref="G66:H66" si="34">D66/D33</f>
        <v>0.69072606553865923</v>
      </c>
      <c r="H66" s="122">
        <f t="shared" si="34"/>
        <v>0.47495590828924161</v>
      </c>
      <c r="I66" s="101" t="s">
        <v>120</v>
      </c>
    </row>
    <row r="67" spans="1:9" s="3" customFormat="1" ht="14.4">
      <c r="A67" s="75" t="s">
        <v>42</v>
      </c>
      <c r="B67" s="207" t="s">
        <v>21</v>
      </c>
      <c r="C67" s="219">
        <v>521</v>
      </c>
      <c r="D67" s="219">
        <v>231</v>
      </c>
      <c r="E67" s="74">
        <f t="shared" si="5"/>
        <v>752</v>
      </c>
      <c r="F67" s="2"/>
      <c r="G67" s="105"/>
      <c r="H67" s="105"/>
    </row>
    <row r="68" spans="1:9" s="3" customFormat="1" ht="14.4">
      <c r="A68" s="70" t="s">
        <v>43</v>
      </c>
      <c r="B68" s="196" t="s">
        <v>44</v>
      </c>
      <c r="C68" s="68">
        <f>C66-C67</f>
        <v>1640</v>
      </c>
      <c r="D68" s="68">
        <f>D66-D67</f>
        <v>2994</v>
      </c>
      <c r="E68" s="74">
        <f t="shared" si="5"/>
        <v>4634</v>
      </c>
      <c r="F68" s="2"/>
      <c r="G68" s="144"/>
      <c r="H68" s="156"/>
    </row>
    <row r="69" spans="1:9" s="3" customFormat="1" ht="14.4">
      <c r="A69" s="70"/>
      <c r="B69" s="2" t="s">
        <v>121</v>
      </c>
      <c r="C69" s="219">
        <v>3889</v>
      </c>
      <c r="D69" s="219">
        <v>602</v>
      </c>
      <c r="E69" s="74">
        <f t="shared" si="5"/>
        <v>4491</v>
      </c>
      <c r="F69" s="2"/>
      <c r="G69" s="105"/>
      <c r="H69" s="105"/>
    </row>
    <row r="70" spans="1:9" s="3" customFormat="1" ht="14.4">
      <c r="A70" s="70" t="s">
        <v>45</v>
      </c>
      <c r="B70" s="196" t="s">
        <v>46</v>
      </c>
      <c r="C70" s="72">
        <f>C43+C50+C59+C68</f>
        <v>5919</v>
      </c>
      <c r="D70" s="72">
        <f>D43+D50+D59+D68</f>
        <v>4024</v>
      </c>
      <c r="E70" s="74">
        <f t="shared" si="5"/>
        <v>9943</v>
      </c>
      <c r="F70" s="2"/>
      <c r="G70" s="157"/>
      <c r="H70" s="145"/>
    </row>
    <row r="71" spans="1:9" s="3" customFormat="1">
      <c r="A71" s="70"/>
      <c r="B71" s="220"/>
      <c r="C71" s="73"/>
      <c r="D71" s="73"/>
      <c r="E71" s="74"/>
      <c r="F71" s="2"/>
      <c r="G71" s="105"/>
      <c r="H71" s="105"/>
    </row>
    <row r="72" spans="1:9" s="3" customFormat="1" ht="14.4">
      <c r="A72" s="70" t="s">
        <v>47</v>
      </c>
      <c r="B72" s="196" t="s">
        <v>48</v>
      </c>
      <c r="C72" s="68">
        <v>47</v>
      </c>
      <c r="D72" s="68">
        <v>129</v>
      </c>
      <c r="E72" s="74">
        <f t="shared" si="5"/>
        <v>176</v>
      </c>
      <c r="F72" s="101"/>
      <c r="G72" s="159"/>
      <c r="H72" s="160"/>
    </row>
    <row r="73" spans="1:9" s="3" customFormat="1" ht="14.4">
      <c r="A73" s="70"/>
      <c r="B73" s="212" t="s">
        <v>122</v>
      </c>
      <c r="C73" s="219">
        <v>157</v>
      </c>
      <c r="D73" s="219">
        <v>109</v>
      </c>
      <c r="E73" s="74">
        <f t="shared" si="5"/>
        <v>266</v>
      </c>
      <c r="F73" s="2"/>
      <c r="G73" s="105"/>
      <c r="H73" s="105"/>
      <c r="I73" s="105"/>
    </row>
    <row r="74" spans="1:9" s="3" customFormat="1">
      <c r="A74" s="70" t="s">
        <v>49</v>
      </c>
      <c r="B74" s="196" t="s">
        <v>50</v>
      </c>
      <c r="C74" s="72">
        <f>SUM(C70:C73)+C67</f>
        <v>6644</v>
      </c>
      <c r="D74" s="72">
        <f>SUM(D70:D73)+D67</f>
        <v>4493</v>
      </c>
      <c r="E74" s="74">
        <f>D74+C74</f>
        <v>11137</v>
      </c>
      <c r="F74" s="2"/>
      <c r="G74" s="105"/>
      <c r="H74" s="105"/>
      <c r="I74" s="105"/>
    </row>
    <row r="75" spans="1:9" s="3" customFormat="1">
      <c r="A75" s="70"/>
      <c r="B75" s="233" t="s">
        <v>128</v>
      </c>
      <c r="C75" s="258">
        <f>C60</f>
        <v>5660</v>
      </c>
      <c r="D75" s="258">
        <f>D60</f>
        <v>2466</v>
      </c>
      <c r="E75" s="71">
        <f>D75+C75</f>
        <v>8126</v>
      </c>
      <c r="F75" s="2"/>
      <c r="G75" s="105"/>
      <c r="H75" s="105"/>
      <c r="I75" s="105"/>
    </row>
    <row r="76" spans="1:9" s="3" customFormat="1" ht="13.8" thickBot="1">
      <c r="A76" s="81" t="s">
        <v>51</v>
      </c>
      <c r="B76" s="223" t="s">
        <v>64</v>
      </c>
      <c r="C76" s="231">
        <v>239</v>
      </c>
      <c r="D76" s="231">
        <v>374</v>
      </c>
      <c r="E76" s="74">
        <f>D76+C76</f>
        <v>613</v>
      </c>
      <c r="F76" s="2"/>
      <c r="G76" s="105"/>
      <c r="H76" s="105"/>
      <c r="I76" s="105"/>
    </row>
    <row r="77" spans="1:9" s="3" customFormat="1" ht="30.75" customHeight="1">
      <c r="A77" s="82" t="s">
        <v>56</v>
      </c>
      <c r="B77" s="83"/>
      <c r="C77" s="84">
        <f>C6+C33-C67-C74</f>
        <v>-282</v>
      </c>
      <c r="D77" s="84">
        <f>D6+D33-D67-D74</f>
        <v>143</v>
      </c>
      <c r="E77" s="226">
        <f>D77+C77</f>
        <v>-139</v>
      </c>
      <c r="F77" s="2"/>
      <c r="G77" s="105"/>
      <c r="H77" s="105"/>
      <c r="I77" s="105"/>
    </row>
    <row r="78" spans="1:9" s="3" customFormat="1" ht="16.2" customHeight="1">
      <c r="A78" s="86"/>
      <c r="B78" s="227" t="s">
        <v>67</v>
      </c>
      <c r="C78" s="228">
        <f>(C43+C57+C59)/(C43+C57+C59+C68)</f>
        <v>0.68522072936660272</v>
      </c>
      <c r="D78" s="228">
        <f t="shared" ref="D78:E78" si="35">(D43+D57+D59)/(D43+D57+D59+D68)</f>
        <v>0.24355735219807984</v>
      </c>
      <c r="E78" s="228">
        <f t="shared" si="35"/>
        <v>0.49454624781849915</v>
      </c>
      <c r="F78" s="168"/>
      <c r="G78" s="105"/>
      <c r="H78" s="105"/>
      <c r="I78" s="105"/>
    </row>
    <row r="79" spans="1:9" s="3" customFormat="1" ht="16.2" customHeight="1">
      <c r="A79" s="86"/>
      <c r="B79" s="227" t="s">
        <v>68</v>
      </c>
      <c r="C79" s="228">
        <f>(C43+C57+C59)/(C43+C57+C59+C69+C72+C67)</f>
        <v>0.4447489722187617</v>
      </c>
      <c r="D79" s="228">
        <f>(D43+D57+D59)/(D43+D57+D59+D68+D72+D67)</f>
        <v>0.22325150532654006</v>
      </c>
      <c r="E79" s="228">
        <f t="shared" ref="E79" si="36">(E43+E57+E59)/(E43+E57+E59+E69+E72+E67)</f>
        <v>0.45554104290163772</v>
      </c>
      <c r="F79" s="2"/>
      <c r="G79" s="105"/>
      <c r="H79" s="105"/>
      <c r="I79" s="105"/>
    </row>
    <row r="80" spans="1:9" ht="16.2" customHeight="1">
      <c r="A80" s="86"/>
      <c r="B80" s="227" t="s">
        <v>70</v>
      </c>
      <c r="C80" s="228">
        <f>C59/C35</f>
        <v>0.29141058312097134</v>
      </c>
      <c r="D80" s="228">
        <f t="shared" ref="D80:E80" si="37">D59/D35</f>
        <v>2.6343970871707003E-2</v>
      </c>
      <c r="E80" s="228">
        <f t="shared" si="37"/>
        <v>0.18227513227513228</v>
      </c>
    </row>
    <row r="81" spans="1:11" ht="16.2" customHeight="1">
      <c r="A81" s="86"/>
      <c r="B81" s="227" t="s">
        <v>69</v>
      </c>
      <c r="C81" s="228">
        <f>D66/E66</f>
        <v>0.59877460081693279</v>
      </c>
      <c r="D81" s="228"/>
      <c r="E81" s="228"/>
    </row>
    <row r="82" spans="1:11" ht="16.2" customHeight="1">
      <c r="A82" s="86"/>
      <c r="B82" s="227" t="s">
        <v>88</v>
      </c>
      <c r="C82" s="95">
        <f>C20/C35</f>
        <v>0</v>
      </c>
      <c r="D82" s="95">
        <f t="shared" ref="D82:E82" si="38">D20/D35</f>
        <v>0</v>
      </c>
      <c r="E82" s="95">
        <f t="shared" si="38"/>
        <v>0</v>
      </c>
    </row>
    <row r="83" spans="1:11" ht="82.2" customHeight="1">
      <c r="A83" s="89" t="s">
        <v>57</v>
      </c>
      <c r="B83" s="90"/>
      <c r="C83" s="90"/>
      <c r="D83" s="90"/>
      <c r="E83" s="90"/>
    </row>
    <row r="84" spans="1:11">
      <c r="A84" s="91"/>
    </row>
    <row r="85" spans="1:11" s="172" customFormat="1" ht="19.5" customHeight="1">
      <c r="A85" s="92" t="s">
        <v>62</v>
      </c>
      <c r="B85" s="229"/>
      <c r="C85" s="93"/>
      <c r="D85" s="93"/>
      <c r="E85" s="93"/>
      <c r="F85" s="2"/>
      <c r="G85" s="105"/>
      <c r="H85" s="105"/>
      <c r="I85" s="105"/>
      <c r="J85" s="5"/>
      <c r="K85" s="5"/>
    </row>
    <row r="86" spans="1:11" s="172" customFormat="1" ht="19.5" customHeight="1">
      <c r="A86" s="92"/>
      <c r="B86" s="229"/>
      <c r="C86" s="93"/>
      <c r="D86" s="93"/>
      <c r="E86" s="93"/>
      <c r="F86" s="2"/>
      <c r="G86" s="105"/>
      <c r="H86" s="105"/>
      <c r="I86" s="105"/>
      <c r="J86" s="5"/>
      <c r="K86" s="5"/>
    </row>
    <row r="87" spans="1:11" s="172" customFormat="1" ht="19.5" customHeight="1">
      <c r="A87" s="92"/>
      <c r="B87" s="229"/>
      <c r="C87" s="93"/>
      <c r="D87" s="93"/>
      <c r="E87" s="93"/>
      <c r="F87" s="2"/>
      <c r="G87" s="105"/>
      <c r="H87" s="105"/>
      <c r="I87" s="105"/>
      <c r="J87" s="5"/>
      <c r="K87" s="5"/>
    </row>
    <row r="88" spans="1:11" s="172" customFormat="1" ht="19.5" customHeight="1">
      <c r="A88" s="92"/>
      <c r="B88" s="229"/>
      <c r="C88" s="93"/>
      <c r="D88" s="93"/>
      <c r="E88" s="93"/>
      <c r="F88" s="2"/>
      <c r="G88" s="105"/>
      <c r="H88" s="105"/>
      <c r="I88" s="105"/>
      <c r="J88" s="5"/>
      <c r="K88" s="5"/>
    </row>
    <row r="89" spans="1:11" s="172" customFormat="1" ht="19.5" customHeight="1">
      <c r="A89" s="92"/>
      <c r="B89" s="229"/>
      <c r="C89" s="93"/>
      <c r="D89" s="93"/>
      <c r="E89" s="93"/>
      <c r="F89" s="2"/>
      <c r="G89" s="105"/>
      <c r="H89" s="105"/>
      <c r="I89" s="105"/>
      <c r="J89" s="5"/>
      <c r="K89" s="5"/>
    </row>
    <row r="90" spans="1:11" s="172" customFormat="1" ht="19.5" customHeight="1">
      <c r="A90" s="92"/>
      <c r="B90" s="229"/>
      <c r="C90" s="93"/>
      <c r="D90" s="93"/>
      <c r="E90" s="93"/>
      <c r="F90" s="2"/>
      <c r="G90" s="105"/>
      <c r="H90" s="105"/>
      <c r="I90" s="105"/>
      <c r="J90" s="5"/>
      <c r="K90" s="5"/>
    </row>
    <row r="91" spans="1:11" s="172" customFormat="1" ht="19.5" customHeight="1">
      <c r="A91" s="92"/>
      <c r="B91" s="229"/>
      <c r="C91" s="93"/>
      <c r="D91" s="93"/>
      <c r="E91" s="93"/>
      <c r="F91" s="2"/>
      <c r="G91" s="105"/>
      <c r="H91" s="105"/>
      <c r="I91" s="105"/>
      <c r="J91" s="5"/>
      <c r="K91" s="5"/>
    </row>
    <row r="92" spans="1:11" s="172" customFormat="1" ht="19.5" customHeight="1">
      <c r="A92" s="92"/>
      <c r="B92" s="230" t="s">
        <v>65</v>
      </c>
      <c r="C92" s="93">
        <f>(C74-C68)/C74</f>
        <v>0.75316074653822995</v>
      </c>
      <c r="D92" s="1" t="s">
        <v>66</v>
      </c>
      <c r="E92" s="93">
        <f>(D74-D68)/D74</f>
        <v>0.33363009125306031</v>
      </c>
      <c r="F92" s="2"/>
      <c r="G92" s="105"/>
      <c r="H92" s="105"/>
      <c r="I92" s="105"/>
      <c r="J92" s="5"/>
      <c r="K92" s="5"/>
    </row>
    <row r="93" spans="1:11" ht="68.25" customHeight="1">
      <c r="A93" s="94" t="s">
        <v>52</v>
      </c>
      <c r="B93" s="94"/>
      <c r="C93" s="94"/>
      <c r="D93" s="94"/>
      <c r="E93" s="94"/>
    </row>
    <row r="94" spans="1:11" ht="25.5" customHeight="1"/>
    <row r="95" spans="1:11" ht="18.75" customHeight="1">
      <c r="A95" s="94" t="s">
        <v>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5" workbookViewId="0">
      <selection activeCell="A75" sqref="A75:XFD75"/>
    </sheetView>
  </sheetViews>
  <sheetFormatPr defaultRowHeight="13.2"/>
  <cols>
    <col min="1" max="1" width="3.33203125" style="59" customWidth="1"/>
    <col min="2" max="2" width="28.6640625" style="60" customWidth="1"/>
    <col min="3" max="5" width="6.21875" style="59" customWidth="1"/>
    <col min="6" max="6" width="6.21875" style="2" customWidth="1"/>
    <col min="7" max="8" width="6.21875" style="105" customWidth="1"/>
    <col min="9" max="9" width="8.109375" style="105" customWidth="1"/>
    <col min="10" max="10" width="3" style="3" customWidth="1"/>
    <col min="11" max="11" width="8.88671875" style="3"/>
    <col min="12" max="16384" width="8.88671875" style="56"/>
  </cols>
  <sheetData>
    <row r="1" spans="1:9" s="3" customFormat="1">
      <c r="A1" s="59"/>
      <c r="B1" s="193" t="s">
        <v>89</v>
      </c>
      <c r="C1" s="59" t="s">
        <v>108</v>
      </c>
      <c r="D1" s="59"/>
      <c r="E1" s="59"/>
      <c r="F1" s="2" t="s">
        <v>90</v>
      </c>
      <c r="G1" s="99"/>
      <c r="H1" s="100"/>
      <c r="I1" s="100"/>
    </row>
    <row r="2" spans="1:9" s="3" customFormat="1" ht="15.6">
      <c r="A2" s="59"/>
      <c r="B2" s="193" t="s">
        <v>124</v>
      </c>
      <c r="C2" s="59"/>
      <c r="D2" s="59"/>
      <c r="E2" s="59"/>
      <c r="F2" s="101" t="s">
        <v>92</v>
      </c>
      <c r="G2" s="102"/>
      <c r="H2" s="103"/>
      <c r="I2" s="103"/>
    </row>
    <row r="3" spans="1:9" s="3" customFormat="1" ht="13.8" thickBot="1">
      <c r="A3" s="62"/>
      <c r="B3" s="60"/>
      <c r="C3" s="59"/>
      <c r="D3" s="59"/>
      <c r="E3" s="59"/>
      <c r="F3" s="2"/>
      <c r="G3" s="105"/>
      <c r="H3" s="105"/>
      <c r="I3" s="105"/>
    </row>
    <row r="4" spans="1:9" s="3" customFormat="1">
      <c r="A4" s="63"/>
      <c r="B4" s="232"/>
      <c r="C4" s="65" t="s">
        <v>0</v>
      </c>
      <c r="D4" s="65" t="s">
        <v>1</v>
      </c>
      <c r="E4" s="66" t="s">
        <v>2</v>
      </c>
      <c r="F4" s="2"/>
      <c r="G4" s="105"/>
      <c r="H4" s="105"/>
      <c r="I4" s="105"/>
    </row>
    <row r="5" spans="1:9" s="3" customFormat="1">
      <c r="A5" s="67"/>
      <c r="B5" s="233"/>
      <c r="C5" s="68"/>
      <c r="D5" s="68"/>
      <c r="E5" s="69"/>
      <c r="F5" s="4"/>
      <c r="G5" s="105"/>
      <c r="H5" s="105"/>
      <c r="I5" s="105"/>
    </row>
    <row r="6" spans="1:9" s="3" customFormat="1" ht="15.6">
      <c r="A6" s="70" t="s">
        <v>3</v>
      </c>
      <c r="B6" s="233" t="s">
        <v>63</v>
      </c>
      <c r="C6" s="234">
        <v>239</v>
      </c>
      <c r="D6" s="234">
        <v>374</v>
      </c>
      <c r="E6" s="71">
        <f>D6+C6</f>
        <v>613</v>
      </c>
      <c r="F6" s="101"/>
      <c r="G6" s="115"/>
      <c r="H6" s="103"/>
      <c r="I6" s="103"/>
    </row>
    <row r="7" spans="1:9" s="3" customFormat="1" ht="15.6">
      <c r="A7" s="70"/>
      <c r="B7" s="233"/>
      <c r="C7" s="235"/>
      <c r="D7" s="235"/>
      <c r="E7" s="71"/>
      <c r="F7" s="101"/>
      <c r="G7" s="115"/>
      <c r="H7" s="115"/>
      <c r="I7" s="103"/>
    </row>
    <row r="8" spans="1:9" s="3" customFormat="1" ht="15.6">
      <c r="A8" s="70"/>
      <c r="B8" s="233" t="s">
        <v>4</v>
      </c>
      <c r="C8" s="235"/>
      <c r="D8" s="235"/>
      <c r="E8" s="71"/>
      <c r="F8" s="101"/>
      <c r="G8" s="115"/>
      <c r="H8" s="103"/>
      <c r="I8" s="115"/>
    </row>
    <row r="9" spans="1:9" s="3" customFormat="1" ht="15.6">
      <c r="A9" s="70"/>
      <c r="B9" s="236" t="s">
        <v>5</v>
      </c>
      <c r="C9" s="59"/>
      <c r="D9" s="59"/>
      <c r="E9" s="71"/>
      <c r="F9" s="2"/>
      <c r="G9" s="115"/>
      <c r="H9" s="119"/>
      <c r="I9" s="103"/>
    </row>
    <row r="10" spans="1:9" s="3" customFormat="1" ht="15.6">
      <c r="A10" s="70"/>
      <c r="B10" s="237" t="s">
        <v>6</v>
      </c>
      <c r="C10" s="238">
        <v>12021</v>
      </c>
      <c r="D10" s="238">
        <v>3950</v>
      </c>
      <c r="E10" s="71">
        <f>D10+C10</f>
        <v>15971</v>
      </c>
      <c r="F10" s="122">
        <f ca="1">C10/OFFSET(C10,4,0)</f>
        <v>1</v>
      </c>
      <c r="G10" s="122">
        <f t="shared" ref="G10:H10" ca="1" si="0">D10/OFFSET(D10,4,0)</f>
        <v>1</v>
      </c>
      <c r="H10" s="122">
        <f t="shared" ca="1" si="0"/>
        <v>1</v>
      </c>
      <c r="I10" s="103"/>
    </row>
    <row r="11" spans="1:9" s="3" customFormat="1">
      <c r="A11" s="70"/>
      <c r="B11" s="237" t="s">
        <v>7</v>
      </c>
      <c r="C11" s="238"/>
      <c r="D11" s="238"/>
      <c r="E11" s="71">
        <f t="shared" ref="E11:E14" si="1">D11+C11</f>
        <v>0</v>
      </c>
      <c r="F11" s="122">
        <f ca="1">C11/OFFSET(C11,3,0)</f>
        <v>0</v>
      </c>
      <c r="G11" s="122">
        <f t="shared" ref="G11:H11" ca="1" si="2">D11/OFFSET(D11,3,0)</f>
        <v>0</v>
      </c>
      <c r="H11" s="122">
        <f t="shared" ca="1" si="2"/>
        <v>0</v>
      </c>
      <c r="I11" s="105"/>
    </row>
    <row r="12" spans="1:9" s="3" customFormat="1">
      <c r="A12" s="70"/>
      <c r="B12" s="237" t="s">
        <v>8</v>
      </c>
      <c r="C12" s="238"/>
      <c r="D12" s="238"/>
      <c r="E12" s="71">
        <f t="shared" si="1"/>
        <v>0</v>
      </c>
      <c r="F12" s="122">
        <f ca="1">C12/OFFSET(C12,2,0)</f>
        <v>0</v>
      </c>
      <c r="G12" s="122">
        <f t="shared" ref="G12:H12" ca="1" si="3">D12/OFFSET(D12,2,0)</f>
        <v>0</v>
      </c>
      <c r="H12" s="122">
        <f t="shared" ca="1" si="3"/>
        <v>0</v>
      </c>
      <c r="I12" s="105"/>
    </row>
    <row r="13" spans="1:9" s="3" customFormat="1">
      <c r="A13" s="70"/>
      <c r="B13" s="237" t="s">
        <v>9</v>
      </c>
      <c r="C13" s="238"/>
      <c r="D13" s="238"/>
      <c r="E13" s="71">
        <f t="shared" si="1"/>
        <v>0</v>
      </c>
      <c r="F13" s="122">
        <f ca="1">C13/OFFSET(C13,1,0)</f>
        <v>0</v>
      </c>
      <c r="G13" s="122">
        <f t="shared" ref="G13:H13" ca="1" si="4">D13/OFFSET(D13,1,0)</f>
        <v>0</v>
      </c>
      <c r="H13" s="122">
        <f t="shared" ca="1" si="4"/>
        <v>0</v>
      </c>
      <c r="I13" s="105"/>
    </row>
    <row r="14" spans="1:9" s="3" customFormat="1">
      <c r="A14" s="70" t="s">
        <v>10</v>
      </c>
      <c r="B14" s="239" t="s">
        <v>11</v>
      </c>
      <c r="C14" s="72">
        <f>SUM(C10:C13)</f>
        <v>12021</v>
      </c>
      <c r="D14" s="72">
        <f>SUM(D10:D13)</f>
        <v>3950</v>
      </c>
      <c r="E14" s="71">
        <f t="shared" si="1"/>
        <v>15971</v>
      </c>
      <c r="F14" s="122"/>
      <c r="G14" s="122"/>
      <c r="H14" s="122"/>
      <c r="I14" s="105"/>
    </row>
    <row r="15" spans="1:9" s="3" customFormat="1">
      <c r="A15" s="70"/>
      <c r="B15" s="236" t="s">
        <v>58</v>
      </c>
      <c r="C15" s="73"/>
      <c r="D15" s="73"/>
      <c r="E15" s="71"/>
      <c r="F15" s="2"/>
      <c r="G15" s="105"/>
      <c r="H15" s="105"/>
      <c r="I15" s="105"/>
    </row>
    <row r="16" spans="1:9" s="3" customFormat="1">
      <c r="A16" s="70"/>
      <c r="B16" s="237" t="s">
        <v>6</v>
      </c>
      <c r="C16" s="73"/>
      <c r="D16" s="73"/>
      <c r="E16" s="71">
        <f t="shared" ref="E16:E73" si="5">D16+C16</f>
        <v>0</v>
      </c>
      <c r="F16" s="122" t="e">
        <f ca="1">C16/OFFSET(C16,4,0)</f>
        <v>#DIV/0!</v>
      </c>
      <c r="G16" s="122" t="e">
        <f t="shared" ref="G16:H16" ca="1" si="6">D16/OFFSET(D16,4,0)</f>
        <v>#DIV/0!</v>
      </c>
      <c r="H16" s="122" t="e">
        <f t="shared" ca="1" si="6"/>
        <v>#DIV/0!</v>
      </c>
      <c r="I16" s="105"/>
    </row>
    <row r="17" spans="1:9" s="3" customFormat="1">
      <c r="A17" s="70"/>
      <c r="B17" s="237" t="s">
        <v>7</v>
      </c>
      <c r="C17" s="73"/>
      <c r="D17" s="73"/>
      <c r="E17" s="71">
        <f t="shared" si="5"/>
        <v>0</v>
      </c>
      <c r="F17" s="122" t="e">
        <f ca="1">C17/OFFSET(C17,3,0)</f>
        <v>#DIV/0!</v>
      </c>
      <c r="G17" s="122" t="e">
        <f t="shared" ref="G17:H17" ca="1" si="7">D17/OFFSET(D17,3,0)</f>
        <v>#DIV/0!</v>
      </c>
      <c r="H17" s="122" t="e">
        <f t="shared" ca="1" si="7"/>
        <v>#DIV/0!</v>
      </c>
      <c r="I17" s="105"/>
    </row>
    <row r="18" spans="1:9" s="3" customFormat="1" ht="15.6">
      <c r="A18" s="70"/>
      <c r="B18" s="237" t="s">
        <v>8</v>
      </c>
      <c r="C18" s="73"/>
      <c r="D18" s="73"/>
      <c r="E18" s="71">
        <f t="shared" si="5"/>
        <v>0</v>
      </c>
      <c r="F18" s="122" t="e">
        <f ca="1">C18/OFFSET(C18,2,0)</f>
        <v>#DIV/0!</v>
      </c>
      <c r="G18" s="122" t="e">
        <f t="shared" ref="G18:H18" ca="1" si="8">D18/OFFSET(D18,2,0)</f>
        <v>#DIV/0!</v>
      </c>
      <c r="H18" s="122" t="e">
        <f t="shared" ca="1" si="8"/>
        <v>#DIV/0!</v>
      </c>
      <c r="I18" s="126"/>
    </row>
    <row r="19" spans="1:9" s="3" customFormat="1">
      <c r="A19" s="70"/>
      <c r="B19" s="237" t="s">
        <v>9</v>
      </c>
      <c r="C19" s="73"/>
      <c r="D19" s="73"/>
      <c r="E19" s="71">
        <f t="shared" si="5"/>
        <v>0</v>
      </c>
      <c r="F19" s="122" t="e">
        <f ca="1">C19/OFFSET(C19,1,0)</f>
        <v>#DIV/0!</v>
      </c>
      <c r="G19" s="122" t="e">
        <f t="shared" ref="G19:H19" ca="1" si="9">D19/OFFSET(D19,1,0)</f>
        <v>#DIV/0!</v>
      </c>
      <c r="H19" s="127" t="e">
        <f t="shared" ca="1" si="9"/>
        <v>#DIV/0!</v>
      </c>
      <c r="I19" s="105"/>
    </row>
    <row r="20" spans="1:9" s="3" customFormat="1">
      <c r="A20" s="70" t="s">
        <v>12</v>
      </c>
      <c r="B20" s="239" t="s">
        <v>13</v>
      </c>
      <c r="C20" s="74">
        <f>SUM(C16:C19)</f>
        <v>0</v>
      </c>
      <c r="D20" s="74">
        <f>SUM(D16:D19)</f>
        <v>0</v>
      </c>
      <c r="E20" s="71">
        <f t="shared" si="5"/>
        <v>0</v>
      </c>
      <c r="F20" s="122"/>
      <c r="G20" s="122"/>
      <c r="H20" s="122"/>
      <c r="I20" s="105"/>
    </row>
    <row r="21" spans="1:9" s="3" customFormat="1">
      <c r="A21" s="70"/>
      <c r="B21" s="236" t="s">
        <v>59</v>
      </c>
      <c r="C21" s="73"/>
      <c r="D21" s="73"/>
      <c r="E21" s="71"/>
      <c r="F21" s="2"/>
      <c r="G21" s="105"/>
      <c r="H21" s="105"/>
      <c r="I21" s="105"/>
    </row>
    <row r="22" spans="1:9" s="3" customFormat="1" ht="15.6">
      <c r="A22" s="70"/>
      <c r="B22" s="237" t="s">
        <v>6</v>
      </c>
      <c r="C22" s="240"/>
      <c r="D22" s="240"/>
      <c r="E22" s="71">
        <f t="shared" si="5"/>
        <v>0</v>
      </c>
      <c r="F22" s="122" t="e">
        <f ca="1">C22/OFFSET(C22,4,0)</f>
        <v>#DIV/0!</v>
      </c>
      <c r="G22" s="122" t="e">
        <f t="shared" ref="G22:H22" ca="1" si="10">D22/OFFSET(D22,4,0)</f>
        <v>#DIV/0!</v>
      </c>
      <c r="H22" s="122" t="e">
        <f t="shared" ca="1" si="10"/>
        <v>#DIV/0!</v>
      </c>
      <c r="I22" s="126"/>
    </row>
    <row r="23" spans="1:9" s="3" customFormat="1">
      <c r="A23" s="70"/>
      <c r="B23" s="237" t="s">
        <v>7</v>
      </c>
      <c r="C23" s="240"/>
      <c r="D23" s="240"/>
      <c r="E23" s="71">
        <f t="shared" si="5"/>
        <v>0</v>
      </c>
      <c r="F23" s="122" t="e">
        <f ca="1">C23/OFFSET(C23,3,0)</f>
        <v>#DIV/0!</v>
      </c>
      <c r="G23" s="122" t="e">
        <f t="shared" ref="G23:H23" ca="1" si="11">D23/OFFSET(D23,3,0)</f>
        <v>#DIV/0!</v>
      </c>
      <c r="H23" s="122" t="e">
        <f t="shared" ca="1" si="11"/>
        <v>#DIV/0!</v>
      </c>
      <c r="I23" s="105"/>
    </row>
    <row r="24" spans="1:9" s="3" customFormat="1">
      <c r="A24" s="70"/>
      <c r="B24" s="237" t="s">
        <v>8</v>
      </c>
      <c r="C24" s="240"/>
      <c r="D24" s="240"/>
      <c r="E24" s="71">
        <f t="shared" si="5"/>
        <v>0</v>
      </c>
      <c r="F24" s="122" t="e">
        <f ca="1">C24/OFFSET(C24,2,0)</f>
        <v>#DIV/0!</v>
      </c>
      <c r="G24" s="122" t="e">
        <f t="shared" ref="G24:H24" ca="1" si="12">D24/OFFSET(D24,2,0)</f>
        <v>#DIV/0!</v>
      </c>
      <c r="H24" s="122" t="e">
        <f t="shared" ca="1" si="12"/>
        <v>#DIV/0!</v>
      </c>
      <c r="I24" s="105"/>
    </row>
    <row r="25" spans="1:9" s="3" customFormat="1">
      <c r="A25" s="70"/>
      <c r="B25" s="237" t="s">
        <v>9</v>
      </c>
      <c r="C25" s="240"/>
      <c r="D25" s="240"/>
      <c r="E25" s="71">
        <f t="shared" si="5"/>
        <v>0</v>
      </c>
      <c r="F25" s="122" t="e">
        <f ca="1">C25/OFFSET(C25,1,0)</f>
        <v>#DIV/0!</v>
      </c>
      <c r="G25" s="122" t="e">
        <f t="shared" ref="G25:H25" ca="1" si="13">D25/OFFSET(D25,1,0)</f>
        <v>#DIV/0!</v>
      </c>
      <c r="H25" s="127" t="e">
        <f t="shared" ca="1" si="13"/>
        <v>#DIV/0!</v>
      </c>
      <c r="I25" s="105"/>
    </row>
    <row r="26" spans="1:9" s="3" customFormat="1">
      <c r="A26" s="70" t="s">
        <v>14</v>
      </c>
      <c r="B26" s="239" t="s">
        <v>15</v>
      </c>
      <c r="C26" s="74">
        <f>SUM(C22:C25)</f>
        <v>0</v>
      </c>
      <c r="D26" s="74">
        <f>SUM(D22:D25)</f>
        <v>0</v>
      </c>
      <c r="E26" s="71">
        <f t="shared" si="5"/>
        <v>0</v>
      </c>
      <c r="F26" s="122"/>
      <c r="G26" s="122"/>
      <c r="H26" s="122"/>
      <c r="I26" s="105"/>
    </row>
    <row r="27" spans="1:9" s="3" customFormat="1">
      <c r="A27" s="70"/>
      <c r="B27" s="236" t="s">
        <v>16</v>
      </c>
      <c r="C27" s="73"/>
      <c r="D27" s="73"/>
      <c r="E27" s="71"/>
      <c r="F27" s="2"/>
      <c r="G27" s="105"/>
      <c r="H27" s="105"/>
      <c r="I27" s="105"/>
    </row>
    <row r="28" spans="1:9" s="3" customFormat="1">
      <c r="A28" s="70"/>
      <c r="B28" s="237" t="s">
        <v>6</v>
      </c>
      <c r="C28" s="73"/>
      <c r="D28" s="73"/>
      <c r="E28" s="71">
        <f t="shared" si="5"/>
        <v>0</v>
      </c>
      <c r="F28" s="122" t="e">
        <f ca="1">C28/OFFSET(C28,4,0)</f>
        <v>#DIV/0!</v>
      </c>
      <c r="G28" s="122" t="e">
        <f t="shared" ref="G28:H28" ca="1" si="14">D28/OFFSET(D28,4,0)</f>
        <v>#DIV/0!</v>
      </c>
      <c r="H28" s="122" t="e">
        <f t="shared" ca="1" si="14"/>
        <v>#DIV/0!</v>
      </c>
      <c r="I28" s="105"/>
    </row>
    <row r="29" spans="1:9" s="3" customFormat="1" ht="15.6">
      <c r="A29" s="70"/>
      <c r="B29" s="237" t="s">
        <v>7</v>
      </c>
      <c r="C29" s="73"/>
      <c r="D29" s="73"/>
      <c r="E29" s="71">
        <f t="shared" si="5"/>
        <v>0</v>
      </c>
      <c r="F29" s="122" t="e">
        <f ca="1">C29/OFFSET(C29,3,0)</f>
        <v>#DIV/0!</v>
      </c>
      <c r="G29" s="122" t="e">
        <f t="shared" ref="G29:H29" ca="1" si="15">D29/OFFSET(D29,3,0)</f>
        <v>#DIV/0!</v>
      </c>
      <c r="H29" s="122" t="e">
        <f t="shared" ca="1" si="15"/>
        <v>#DIV/0!</v>
      </c>
      <c r="I29" s="103"/>
    </row>
    <row r="30" spans="1:9" s="3" customFormat="1">
      <c r="A30" s="70"/>
      <c r="B30" s="237" t="s">
        <v>8</v>
      </c>
      <c r="C30" s="73"/>
      <c r="D30" s="73"/>
      <c r="E30" s="71">
        <f t="shared" si="5"/>
        <v>0</v>
      </c>
      <c r="F30" s="122" t="e">
        <f ca="1">C30/OFFSET(C30,2,0)</f>
        <v>#DIV/0!</v>
      </c>
      <c r="G30" s="122" t="e">
        <f t="shared" ref="G30:H30" ca="1" si="16">D30/OFFSET(D30,2,0)</f>
        <v>#DIV/0!</v>
      </c>
      <c r="H30" s="122" t="e">
        <f t="shared" ca="1" si="16"/>
        <v>#DIV/0!</v>
      </c>
      <c r="I30" s="105"/>
    </row>
    <row r="31" spans="1:9" s="3" customFormat="1" ht="15.6">
      <c r="A31" s="70"/>
      <c r="B31" s="237" t="s">
        <v>9</v>
      </c>
      <c r="C31" s="73"/>
      <c r="D31" s="73"/>
      <c r="E31" s="71">
        <f t="shared" si="5"/>
        <v>0</v>
      </c>
      <c r="F31" s="122" t="e">
        <f ca="1">C31/OFFSET(C31,1,0)</f>
        <v>#DIV/0!</v>
      </c>
      <c r="G31" s="122" t="e">
        <f t="shared" ref="G31:H31" ca="1" si="17">D31/OFFSET(D31,1,0)</f>
        <v>#DIV/0!</v>
      </c>
      <c r="H31" s="127" t="e">
        <f t="shared" ca="1" si="17"/>
        <v>#DIV/0!</v>
      </c>
      <c r="I31" s="103"/>
    </row>
    <row r="32" spans="1:9" s="3" customFormat="1">
      <c r="A32" s="70" t="s">
        <v>17</v>
      </c>
      <c r="B32" s="239" t="s">
        <v>18</v>
      </c>
      <c r="C32" s="74">
        <f>SUM(C28:C31)</f>
        <v>0</v>
      </c>
      <c r="D32" s="74">
        <f>SUM(D28:D31)</f>
        <v>0</v>
      </c>
      <c r="E32" s="71">
        <f t="shared" si="5"/>
        <v>0</v>
      </c>
      <c r="F32" s="2"/>
      <c r="G32" s="105"/>
      <c r="H32" s="105"/>
      <c r="I32" s="105"/>
    </row>
    <row r="33" spans="1:9" s="3" customFormat="1">
      <c r="A33" s="70" t="s">
        <v>19</v>
      </c>
      <c r="B33" s="241" t="s">
        <v>54</v>
      </c>
      <c r="C33" s="68">
        <f>C14+C20+C26+C32</f>
        <v>12021</v>
      </c>
      <c r="D33" s="68">
        <f>D14+D20+D26+D32</f>
        <v>3950</v>
      </c>
      <c r="E33" s="71">
        <f t="shared" si="5"/>
        <v>15971</v>
      </c>
      <c r="F33" s="101"/>
      <c r="G33" s="105"/>
      <c r="H33" s="105"/>
      <c r="I33" s="105"/>
    </row>
    <row r="34" spans="1:9" s="3" customFormat="1" ht="15.6">
      <c r="A34" s="75" t="s">
        <v>20</v>
      </c>
      <c r="B34" s="242" t="s">
        <v>21</v>
      </c>
      <c r="C34" s="76"/>
      <c r="D34" s="76"/>
      <c r="E34" s="71">
        <f t="shared" si="5"/>
        <v>0</v>
      </c>
      <c r="F34" s="101"/>
      <c r="G34" s="115"/>
      <c r="H34" s="133"/>
      <c r="I34" s="115"/>
    </row>
    <row r="35" spans="1:9" s="3" customFormat="1" ht="15.6">
      <c r="A35" s="70" t="s">
        <v>22</v>
      </c>
      <c r="B35" s="233" t="s">
        <v>23</v>
      </c>
      <c r="C35" s="68">
        <f>C33-C34</f>
        <v>12021</v>
      </c>
      <c r="D35" s="68">
        <f>D33-D34</f>
        <v>3950</v>
      </c>
      <c r="E35" s="71">
        <f t="shared" si="5"/>
        <v>15971</v>
      </c>
      <c r="F35" s="101"/>
      <c r="G35" s="134"/>
      <c r="H35" s="135"/>
      <c r="I35" s="134"/>
    </row>
    <row r="36" spans="1:9" s="3" customFormat="1" ht="16.2" thickBot="1">
      <c r="A36" s="77"/>
      <c r="B36" s="243"/>
      <c r="C36" s="78"/>
      <c r="D36" s="78"/>
      <c r="E36" s="71"/>
      <c r="F36" s="101"/>
      <c r="G36" s="126"/>
      <c r="H36" s="103"/>
      <c r="I36" s="115"/>
    </row>
    <row r="37" spans="1:9" s="3" customFormat="1" ht="13.8" thickTop="1">
      <c r="A37" s="79"/>
      <c r="B37" s="244"/>
      <c r="C37" s="80"/>
      <c r="D37" s="80"/>
      <c r="E37" s="71"/>
      <c r="F37" s="2"/>
      <c r="G37" s="105"/>
      <c r="H37" s="105"/>
      <c r="I37" s="105"/>
    </row>
    <row r="38" spans="1:9" s="3" customFormat="1" ht="15.6">
      <c r="A38" s="70"/>
      <c r="B38" s="233" t="s">
        <v>24</v>
      </c>
      <c r="C38" s="73"/>
      <c r="D38" s="73"/>
      <c r="E38" s="71"/>
      <c r="F38" s="101"/>
      <c r="G38" s="103"/>
      <c r="H38" s="115"/>
      <c r="I38" s="115"/>
    </row>
    <row r="39" spans="1:9" s="3" customFormat="1">
      <c r="A39" s="70"/>
      <c r="B39" s="237" t="s">
        <v>6</v>
      </c>
      <c r="C39" s="245">
        <v>1301</v>
      </c>
      <c r="D39" s="245">
        <v>658</v>
      </c>
      <c r="E39" s="71">
        <f t="shared" si="5"/>
        <v>1959</v>
      </c>
      <c r="F39" s="122">
        <f ca="1">C39/OFFSET(C39,4,0)</f>
        <v>1</v>
      </c>
      <c r="G39" s="122">
        <f t="shared" ref="G39:H39" ca="1" si="18">D39/OFFSET(D39,4,0)</f>
        <v>1</v>
      </c>
      <c r="H39" s="122">
        <f t="shared" ca="1" si="18"/>
        <v>1</v>
      </c>
      <c r="I39" s="105"/>
    </row>
    <row r="40" spans="1:9" s="3" customFormat="1">
      <c r="A40" s="70"/>
      <c r="B40" s="237" t="s">
        <v>7</v>
      </c>
      <c r="C40" s="245"/>
      <c r="D40" s="245"/>
      <c r="E40" s="71">
        <f t="shared" si="5"/>
        <v>0</v>
      </c>
      <c r="F40" s="122">
        <f ca="1">C40/OFFSET(C40,3,0)</f>
        <v>0</v>
      </c>
      <c r="G40" s="122">
        <f t="shared" ref="G40:H40" ca="1" si="19">D40/OFFSET(D40,3,0)</f>
        <v>0</v>
      </c>
      <c r="H40" s="122">
        <f t="shared" ca="1" si="19"/>
        <v>0</v>
      </c>
      <c r="I40" s="105"/>
    </row>
    <row r="41" spans="1:9" s="3" customFormat="1">
      <c r="A41" s="70"/>
      <c r="B41" s="237" t="s">
        <v>8</v>
      </c>
      <c r="C41" s="245"/>
      <c r="D41" s="245"/>
      <c r="E41" s="71">
        <f t="shared" si="5"/>
        <v>0</v>
      </c>
      <c r="F41" s="122">
        <f ca="1">C41/OFFSET(C41,2,0)</f>
        <v>0</v>
      </c>
      <c r="G41" s="122">
        <f t="shared" ref="G41:H41" ca="1" si="20">D41/OFFSET(D41,2,0)</f>
        <v>0</v>
      </c>
      <c r="H41" s="122">
        <f t="shared" ca="1" si="20"/>
        <v>0</v>
      </c>
      <c r="I41" s="105"/>
    </row>
    <row r="42" spans="1:9" s="3" customFormat="1">
      <c r="A42" s="70"/>
      <c r="B42" s="237" t="s">
        <v>9</v>
      </c>
      <c r="C42" s="245"/>
      <c r="D42" s="245"/>
      <c r="E42" s="71">
        <f t="shared" si="5"/>
        <v>0</v>
      </c>
      <c r="F42" s="122">
        <f ca="1">C42/OFFSET(C42,1,0)</f>
        <v>0</v>
      </c>
      <c r="G42" s="122">
        <f t="shared" ref="G42:H42" ca="1" si="21">D42/OFFSET(D42,1,0)</f>
        <v>0</v>
      </c>
      <c r="H42" s="127">
        <f t="shared" ca="1" si="21"/>
        <v>0</v>
      </c>
      <c r="I42" s="105"/>
    </row>
    <row r="43" spans="1:9" s="3" customFormat="1">
      <c r="A43" s="70" t="s">
        <v>25</v>
      </c>
      <c r="B43" s="239" t="s">
        <v>26</v>
      </c>
      <c r="C43" s="68">
        <f>SUM(C39:C42)</f>
        <v>1301</v>
      </c>
      <c r="D43" s="68">
        <f>SUM(D39:D42)</f>
        <v>658</v>
      </c>
      <c r="E43" s="71">
        <f t="shared" si="5"/>
        <v>1959</v>
      </c>
      <c r="F43" s="122"/>
      <c r="G43" s="122"/>
      <c r="H43" s="122"/>
      <c r="I43" s="105"/>
    </row>
    <row r="44" spans="1:9" s="3" customFormat="1">
      <c r="A44" s="70"/>
      <c r="B44" s="233"/>
      <c r="C44" s="73"/>
      <c r="D44" s="73"/>
      <c r="E44" s="71"/>
      <c r="F44" s="2"/>
      <c r="G44" s="105"/>
      <c r="H44" s="105"/>
      <c r="I44" s="105"/>
    </row>
    <row r="45" spans="1:9" s="3" customFormat="1">
      <c r="A45" s="70"/>
      <c r="B45" s="233" t="s">
        <v>60</v>
      </c>
      <c r="C45" s="73"/>
      <c r="D45" s="73"/>
      <c r="E45" s="71"/>
      <c r="F45" s="2"/>
      <c r="G45" s="105"/>
      <c r="H45" s="105"/>
      <c r="I45" s="105"/>
    </row>
    <row r="46" spans="1:9" s="3" customFormat="1">
      <c r="A46" s="70"/>
      <c r="B46" s="237" t="s">
        <v>6</v>
      </c>
      <c r="C46" s="246">
        <v>597</v>
      </c>
      <c r="D46" s="246">
        <v>74</v>
      </c>
      <c r="E46" s="71">
        <f t="shared" si="5"/>
        <v>671</v>
      </c>
      <c r="F46" s="122">
        <f ca="1">C46/OFFSET(C46,4,0)</f>
        <v>1</v>
      </c>
      <c r="G46" s="122">
        <f t="shared" ref="G46:H46" ca="1" si="22">D46/OFFSET(D46,4,0)</f>
        <v>1</v>
      </c>
      <c r="H46" s="122">
        <f t="shared" ca="1" si="22"/>
        <v>1</v>
      </c>
      <c r="I46" s="105"/>
    </row>
    <row r="47" spans="1:9" s="3" customFormat="1">
      <c r="A47" s="70"/>
      <c r="B47" s="237" t="s">
        <v>7</v>
      </c>
      <c r="C47" s="246"/>
      <c r="D47" s="246"/>
      <c r="E47" s="71">
        <f t="shared" si="5"/>
        <v>0</v>
      </c>
      <c r="F47" s="122">
        <f ca="1">C47/OFFSET(C47,3,0)</f>
        <v>0</v>
      </c>
      <c r="G47" s="122">
        <f t="shared" ref="G47:H47" ca="1" si="23">D47/OFFSET(D47,3,0)</f>
        <v>0</v>
      </c>
      <c r="H47" s="122">
        <f t="shared" ca="1" si="23"/>
        <v>0</v>
      </c>
      <c r="I47" s="105"/>
    </row>
    <row r="48" spans="1:9" s="3" customFormat="1">
      <c r="A48" s="70"/>
      <c r="B48" s="237" t="s">
        <v>8</v>
      </c>
      <c r="C48" s="246"/>
      <c r="D48" s="246"/>
      <c r="E48" s="71">
        <f t="shared" si="5"/>
        <v>0</v>
      </c>
      <c r="F48" s="122">
        <f ca="1">C48/OFFSET(C48,2,0)</f>
        <v>0</v>
      </c>
      <c r="G48" s="122">
        <f t="shared" ref="G48:H48" ca="1" si="24">D48/OFFSET(D48,2,0)</f>
        <v>0</v>
      </c>
      <c r="H48" s="122">
        <f t="shared" ca="1" si="24"/>
        <v>0</v>
      </c>
      <c r="I48" s="105"/>
    </row>
    <row r="49" spans="1:9" s="3" customFormat="1" ht="14.4">
      <c r="A49" s="70"/>
      <c r="B49" s="237" t="s">
        <v>9</v>
      </c>
      <c r="C49" s="246"/>
      <c r="D49" s="246"/>
      <c r="E49" s="71">
        <f t="shared" si="5"/>
        <v>0</v>
      </c>
      <c r="F49" s="122">
        <f ca="1">C49/OFFSET(C49,1,0)</f>
        <v>0</v>
      </c>
      <c r="G49" s="122">
        <f t="shared" ref="G49:H49" ca="1" si="25">D49/OFFSET(D49,1,0)</f>
        <v>0</v>
      </c>
      <c r="H49" s="127">
        <f t="shared" ca="1" si="25"/>
        <v>0</v>
      </c>
      <c r="I49" s="142"/>
    </row>
    <row r="50" spans="1:9" s="3" customFormat="1">
      <c r="A50" s="70" t="s">
        <v>27</v>
      </c>
      <c r="B50" s="233" t="s">
        <v>28</v>
      </c>
      <c r="C50" s="68">
        <f>SUM(C46:C49)</f>
        <v>597</v>
      </c>
      <c r="D50" s="68">
        <f>SUM(D46:D49)</f>
        <v>74</v>
      </c>
      <c r="E50" s="71">
        <f t="shared" si="5"/>
        <v>671</v>
      </c>
      <c r="F50" s="56"/>
      <c r="G50" s="56"/>
      <c r="H50" s="56"/>
      <c r="I50" s="105"/>
    </row>
    <row r="51" spans="1:9" s="3" customFormat="1" ht="14.4">
      <c r="A51" s="70"/>
      <c r="B51" s="212" t="s">
        <v>110</v>
      </c>
      <c r="C51" s="73"/>
      <c r="D51" s="73"/>
      <c r="E51" s="71"/>
      <c r="F51" s="101"/>
      <c r="G51" s="142"/>
      <c r="H51" s="143"/>
      <c r="I51" s="144"/>
    </row>
    <row r="52" spans="1:9" s="3" customFormat="1" ht="15.6">
      <c r="A52" s="70"/>
      <c r="B52" s="212" t="s">
        <v>111</v>
      </c>
      <c r="C52" s="73">
        <v>41</v>
      </c>
      <c r="D52" s="73">
        <v>10</v>
      </c>
      <c r="E52" s="71"/>
      <c r="F52" s="2"/>
      <c r="G52" s="145"/>
      <c r="H52" s="144"/>
      <c r="I52" s="146"/>
    </row>
    <row r="53" spans="1:9" s="3" customFormat="1" ht="14.4">
      <c r="A53" s="70"/>
      <c r="B53" s="212" t="s">
        <v>112</v>
      </c>
      <c r="C53" s="247">
        <v>677</v>
      </c>
      <c r="D53" s="247">
        <v>149</v>
      </c>
      <c r="E53" s="71">
        <f t="shared" si="5"/>
        <v>826</v>
      </c>
      <c r="F53" s="122">
        <f ca="1">C53/OFFSET(C53,4,0)</f>
        <v>0.85696202531645571</v>
      </c>
      <c r="G53" s="122">
        <f t="shared" ref="G53:H53" ca="1" si="26">D53/OFFSET(D53,4,0)</f>
        <v>0.76804123711340211</v>
      </c>
      <c r="H53" s="122">
        <f t="shared" ca="1" si="26"/>
        <v>0.83943089430894313</v>
      </c>
      <c r="I53" s="142"/>
    </row>
    <row r="54" spans="1:9" s="3" customFormat="1" ht="14.4">
      <c r="A54" s="70"/>
      <c r="B54" s="212" t="s">
        <v>113</v>
      </c>
      <c r="C54" s="73">
        <v>2</v>
      </c>
      <c r="D54" s="73">
        <v>6</v>
      </c>
      <c r="E54" s="71">
        <f t="shared" si="5"/>
        <v>8</v>
      </c>
      <c r="F54" s="122">
        <f ca="1">C54/OFFSET(C54,3,0)</f>
        <v>2.5316455696202532E-3</v>
      </c>
      <c r="G54" s="122">
        <f t="shared" ref="G54:H54" ca="1" si="27">D54/OFFSET(D54,3,0)</f>
        <v>3.0927835051546393E-2</v>
      </c>
      <c r="H54" s="122">
        <f t="shared" ca="1" si="27"/>
        <v>8.130081300813009E-3</v>
      </c>
      <c r="I54" s="105"/>
    </row>
    <row r="55" spans="1:9" s="3" customFormat="1" ht="14.4">
      <c r="A55" s="70"/>
      <c r="B55" s="2" t="s">
        <v>114</v>
      </c>
      <c r="C55" s="73">
        <v>51</v>
      </c>
      <c r="D55" s="73">
        <v>19</v>
      </c>
      <c r="E55" s="71">
        <f t="shared" si="5"/>
        <v>70</v>
      </c>
      <c r="F55" s="122">
        <f ca="1">C55/OFFSET(C55,2,0)</f>
        <v>6.4556962025316453E-2</v>
      </c>
      <c r="G55" s="122">
        <f t="shared" ref="G55:H55" ca="1" si="28">D55/OFFSET(D55,2,0)</f>
        <v>9.7938144329896906E-2</v>
      </c>
      <c r="H55" s="122">
        <f t="shared" ca="1" si="28"/>
        <v>7.113821138211382E-2</v>
      </c>
      <c r="I55" s="148"/>
    </row>
    <row r="56" spans="1:9" s="3" customFormat="1" ht="14.4">
      <c r="A56" s="70"/>
      <c r="B56" s="212" t="s">
        <v>115</v>
      </c>
      <c r="C56" s="248">
        <v>19</v>
      </c>
      <c r="D56" s="248">
        <v>10</v>
      </c>
      <c r="E56" s="71">
        <f t="shared" si="5"/>
        <v>29</v>
      </c>
      <c r="F56" s="122">
        <f ca="1">C56/OFFSET(C56,1,0)</f>
        <v>2.4050632911392405E-2</v>
      </c>
      <c r="G56" s="122">
        <f t="shared" ref="G56:H56" ca="1" si="29">D56/OFFSET(D56,1,0)</f>
        <v>5.1546391752577317E-2</v>
      </c>
      <c r="H56" s="127">
        <f t="shared" ca="1" si="29"/>
        <v>2.9471544715447155E-2</v>
      </c>
      <c r="I56" s="105"/>
    </row>
    <row r="57" spans="1:9" s="3" customFormat="1" ht="14.4">
      <c r="A57" s="70" t="s">
        <v>29</v>
      </c>
      <c r="B57" s="212" t="s">
        <v>116</v>
      </c>
      <c r="C57" s="68">
        <f>SUM(C52:C56)</f>
        <v>790</v>
      </c>
      <c r="D57" s="68">
        <f>SUM(D52:D56)</f>
        <v>194</v>
      </c>
      <c r="E57" s="71">
        <f t="shared" si="5"/>
        <v>984</v>
      </c>
      <c r="F57" s="56"/>
      <c r="G57" s="56"/>
      <c r="H57" s="56"/>
      <c r="I57" s="105"/>
    </row>
    <row r="58" spans="1:9" s="3" customFormat="1">
      <c r="A58" s="70"/>
      <c r="B58" s="233"/>
      <c r="C58" s="73"/>
      <c r="D58" s="73"/>
      <c r="E58" s="71"/>
      <c r="F58" s="2"/>
      <c r="G58" s="105"/>
      <c r="H58" s="105"/>
      <c r="I58" s="105"/>
    </row>
    <row r="59" spans="1:9" s="3" customFormat="1">
      <c r="A59" s="215" t="s">
        <v>72</v>
      </c>
      <c r="B59" s="233" t="s">
        <v>31</v>
      </c>
      <c r="C59" s="216">
        <v>1132</v>
      </c>
      <c r="D59" s="216">
        <v>184</v>
      </c>
      <c r="E59" s="71">
        <f t="shared" si="5"/>
        <v>1316</v>
      </c>
      <c r="F59" s="2"/>
      <c r="G59" s="105"/>
      <c r="H59" s="105"/>
      <c r="I59" s="105"/>
    </row>
    <row r="60" spans="1:9" s="3" customFormat="1" ht="14.4">
      <c r="A60" s="215" t="s">
        <v>73</v>
      </c>
      <c r="B60" s="249" t="s">
        <v>117</v>
      </c>
      <c r="C60" s="218">
        <v>3207</v>
      </c>
      <c r="D60" s="218">
        <v>1777</v>
      </c>
      <c r="E60" s="71">
        <f t="shared" si="5"/>
        <v>4984</v>
      </c>
      <c r="F60" s="2"/>
      <c r="G60" s="105"/>
      <c r="H60" s="105"/>
      <c r="I60" s="105"/>
    </row>
    <row r="61" spans="1:9" s="3" customFormat="1" ht="14.4">
      <c r="A61" s="195"/>
      <c r="B61" s="249"/>
      <c r="C61" s="219"/>
      <c r="D61" s="219"/>
      <c r="E61" s="71"/>
      <c r="F61" s="2"/>
      <c r="G61" s="105"/>
      <c r="H61" s="143"/>
      <c r="I61" s="142"/>
    </row>
    <row r="62" spans="1:9" s="3" customFormat="1" ht="14.4">
      <c r="A62" s="70" t="s">
        <v>33</v>
      </c>
      <c r="B62" s="250" t="s">
        <v>34</v>
      </c>
      <c r="C62" s="221">
        <v>33</v>
      </c>
      <c r="D62" s="221">
        <v>8</v>
      </c>
      <c r="E62" s="71">
        <f t="shared" si="5"/>
        <v>41</v>
      </c>
      <c r="F62" s="122">
        <f ca="1">C62/OFFSET(C62,4,0)</f>
        <v>2.4868123587038434E-2</v>
      </c>
      <c r="G62" s="122">
        <f t="shared" ref="G62:H62" ca="1" si="30">D62/OFFSET(D62,4,0)</f>
        <v>1.5414258188824663E-2</v>
      </c>
      <c r="H62" s="122">
        <f t="shared" ca="1" si="30"/>
        <v>2.2210184182015168E-2</v>
      </c>
      <c r="I62" s="145"/>
    </row>
    <row r="63" spans="1:9" s="3" customFormat="1">
      <c r="A63" s="70" t="s">
        <v>35</v>
      </c>
      <c r="B63" s="250" t="s">
        <v>36</v>
      </c>
      <c r="C63" s="221">
        <v>5</v>
      </c>
      <c r="D63" s="221">
        <v>0</v>
      </c>
      <c r="E63" s="71">
        <f t="shared" si="5"/>
        <v>5</v>
      </c>
      <c r="F63" s="122">
        <f ca="1">C63/OFFSET(C63,3,0)</f>
        <v>3.7678975131876413E-3</v>
      </c>
      <c r="G63" s="122">
        <f t="shared" ref="G63:H63" ca="1" si="31">D63/OFFSET(D63,3,0)</f>
        <v>0</v>
      </c>
      <c r="H63" s="122">
        <f t="shared" ca="1" si="31"/>
        <v>2.7085590465872156E-3</v>
      </c>
      <c r="I63" s="105"/>
    </row>
    <row r="64" spans="1:9" s="3" customFormat="1">
      <c r="A64" s="70" t="s">
        <v>37</v>
      </c>
      <c r="B64" s="250" t="s">
        <v>38</v>
      </c>
      <c r="C64" s="221">
        <v>12</v>
      </c>
      <c r="D64" s="221">
        <v>1</v>
      </c>
      <c r="E64" s="71">
        <f t="shared" si="5"/>
        <v>13</v>
      </c>
      <c r="F64" s="122">
        <f ca="1">C64/OFFSET(C64,2,0)</f>
        <v>9.0429540316503392E-3</v>
      </c>
      <c r="G64" s="122">
        <f t="shared" ref="G64:H64" ca="1" si="32">D64/OFFSET(D64,2,0)</f>
        <v>1.9267822736030828E-3</v>
      </c>
      <c r="H64" s="122">
        <f t="shared" ca="1" si="32"/>
        <v>7.0422535211267607E-3</v>
      </c>
    </row>
    <row r="65" spans="1:9" s="3" customFormat="1">
      <c r="A65" s="70" t="s">
        <v>39</v>
      </c>
      <c r="B65" s="250" t="s">
        <v>40</v>
      </c>
      <c r="C65" s="221">
        <v>487</v>
      </c>
      <c r="D65" s="221">
        <v>316</v>
      </c>
      <c r="E65" s="71">
        <f t="shared" si="5"/>
        <v>803</v>
      </c>
      <c r="F65" s="122">
        <f ca="1">C65/OFFSET(C65,1,0)</f>
        <v>0.36699321778447624</v>
      </c>
      <c r="G65" s="122">
        <f t="shared" ref="G65:H65" ca="1" si="33">D65/OFFSET(D65,1,0)</f>
        <v>0.60886319845857417</v>
      </c>
      <c r="H65" s="127">
        <f t="shared" ca="1" si="33"/>
        <v>0.43499458288190684</v>
      </c>
    </row>
    <row r="66" spans="1:9" s="3" customFormat="1">
      <c r="A66" s="70" t="s">
        <v>41</v>
      </c>
      <c r="B66" s="241" t="s">
        <v>55</v>
      </c>
      <c r="C66" s="222">
        <f>SUM(C61:C65)+C57</f>
        <v>1327</v>
      </c>
      <c r="D66" s="222">
        <f>SUM(D61:D65)+D57</f>
        <v>519</v>
      </c>
      <c r="E66" s="71">
        <f t="shared" si="5"/>
        <v>1846</v>
      </c>
      <c r="F66" s="122">
        <f>C66/C33</f>
        <v>0.11039015056983612</v>
      </c>
      <c r="G66" s="122">
        <f t="shared" ref="G66:H66" si="34">D66/D33</f>
        <v>0.13139240506329114</v>
      </c>
      <c r="H66" s="122">
        <f t="shared" si="34"/>
        <v>0.1155844969006324</v>
      </c>
      <c r="I66" s="101" t="s">
        <v>120</v>
      </c>
    </row>
    <row r="67" spans="1:9" s="3" customFormat="1" ht="14.4">
      <c r="A67" s="75" t="s">
        <v>42</v>
      </c>
      <c r="B67" s="242" t="s">
        <v>21</v>
      </c>
      <c r="C67" s="251">
        <v>366</v>
      </c>
      <c r="D67" s="251">
        <v>185</v>
      </c>
      <c r="E67" s="71">
        <f t="shared" si="5"/>
        <v>551</v>
      </c>
      <c r="F67" s="2"/>
      <c r="G67" s="105"/>
      <c r="H67" s="105"/>
    </row>
    <row r="68" spans="1:9" s="3" customFormat="1" ht="14.4">
      <c r="A68" s="70" t="s">
        <v>43</v>
      </c>
      <c r="B68" s="233" t="s">
        <v>44</v>
      </c>
      <c r="C68" s="68">
        <f>C66-C67</f>
        <v>961</v>
      </c>
      <c r="D68" s="68">
        <f>D66-D67</f>
        <v>334</v>
      </c>
      <c r="E68" s="71">
        <f t="shared" si="5"/>
        <v>1295</v>
      </c>
      <c r="F68" s="2"/>
      <c r="G68" s="144"/>
      <c r="H68" s="156"/>
    </row>
    <row r="69" spans="1:9" s="3" customFormat="1" ht="14.4">
      <c r="A69" s="70"/>
      <c r="B69" s="2" t="s">
        <v>121</v>
      </c>
      <c r="C69" s="251">
        <v>4055</v>
      </c>
      <c r="D69" s="251">
        <v>643</v>
      </c>
      <c r="E69" s="71">
        <f t="shared" si="5"/>
        <v>4698</v>
      </c>
      <c r="F69" s="2"/>
      <c r="G69" s="105"/>
      <c r="H69" s="105"/>
    </row>
    <row r="70" spans="1:9" s="3" customFormat="1" ht="14.4">
      <c r="A70" s="70" t="s">
        <v>45</v>
      </c>
      <c r="B70" s="233" t="s">
        <v>46</v>
      </c>
      <c r="C70" s="72">
        <f>C43+C50+C69+C59+C60+C66</f>
        <v>11619</v>
      </c>
      <c r="D70" s="72">
        <f>D43+D50+D57+D59+D60+D68</f>
        <v>3221</v>
      </c>
      <c r="E70" s="71">
        <f t="shared" si="5"/>
        <v>14840</v>
      </c>
      <c r="F70" s="2"/>
      <c r="G70" s="157"/>
      <c r="H70" s="145"/>
    </row>
    <row r="71" spans="1:9" s="3" customFormat="1">
      <c r="A71" s="70"/>
      <c r="B71" s="250"/>
      <c r="C71" s="73"/>
      <c r="D71" s="73"/>
      <c r="E71" s="71"/>
      <c r="F71" s="2"/>
      <c r="G71" s="105"/>
      <c r="H71" s="105"/>
    </row>
    <row r="72" spans="1:9" s="3" customFormat="1" ht="14.4">
      <c r="A72" s="70" t="s">
        <v>47</v>
      </c>
      <c r="B72" s="233" t="s">
        <v>48</v>
      </c>
      <c r="C72" s="68">
        <v>18</v>
      </c>
      <c r="D72" s="68">
        <v>46</v>
      </c>
      <c r="E72" s="71">
        <f t="shared" si="5"/>
        <v>64</v>
      </c>
      <c r="F72" s="101"/>
      <c r="G72" s="159"/>
      <c r="H72" s="160"/>
    </row>
    <row r="73" spans="1:9" s="3" customFormat="1" ht="14.4">
      <c r="A73" s="70"/>
      <c r="B73" s="212" t="s">
        <v>122</v>
      </c>
      <c r="C73" s="251">
        <v>117</v>
      </c>
      <c r="D73" s="251">
        <v>152</v>
      </c>
      <c r="E73" s="71">
        <f t="shared" si="5"/>
        <v>269</v>
      </c>
      <c r="F73" s="2"/>
      <c r="G73" s="105"/>
      <c r="H73" s="105"/>
      <c r="I73" s="105"/>
    </row>
    <row r="74" spans="1:9" s="3" customFormat="1">
      <c r="A74" s="70" t="s">
        <v>49</v>
      </c>
      <c r="B74" s="233" t="s">
        <v>50</v>
      </c>
      <c r="C74" s="72">
        <f>SUM(C70:C73)</f>
        <v>11754</v>
      </c>
      <c r="D74" s="72">
        <f>SUM(D69:D73)</f>
        <v>4062</v>
      </c>
      <c r="E74" s="71">
        <f>D74+C74</f>
        <v>15816</v>
      </c>
      <c r="F74" s="2"/>
      <c r="G74" s="105"/>
      <c r="H74" s="105"/>
      <c r="I74" s="105"/>
    </row>
    <row r="75" spans="1:9" s="3" customFormat="1">
      <c r="A75" s="70"/>
      <c r="B75" s="233" t="s">
        <v>128</v>
      </c>
      <c r="C75" s="258">
        <f>C60</f>
        <v>3207</v>
      </c>
      <c r="D75" s="258">
        <f>D60</f>
        <v>1777</v>
      </c>
      <c r="E75" s="71">
        <f>D75+C75</f>
        <v>4984</v>
      </c>
      <c r="F75" s="2"/>
      <c r="G75" s="105"/>
      <c r="H75" s="105"/>
      <c r="I75" s="105"/>
    </row>
    <row r="76" spans="1:9" s="3" customFormat="1" ht="13.8" thickBot="1">
      <c r="A76" s="81" t="s">
        <v>51</v>
      </c>
      <c r="B76" s="252" t="s">
        <v>64</v>
      </c>
      <c r="C76" s="253">
        <v>140</v>
      </c>
      <c r="D76" s="253">
        <v>86</v>
      </c>
      <c r="E76" s="71">
        <f>D76+C76</f>
        <v>226</v>
      </c>
      <c r="F76" s="2"/>
      <c r="G76" s="105"/>
      <c r="H76" s="105"/>
      <c r="I76" s="105"/>
    </row>
    <row r="77" spans="1:9" s="3" customFormat="1" ht="30.75" customHeight="1">
      <c r="A77" s="82" t="s">
        <v>56</v>
      </c>
      <c r="B77" s="83"/>
      <c r="C77" s="84">
        <f>C6+C33-C67-C74</f>
        <v>140</v>
      </c>
      <c r="D77" s="84">
        <f>D6+D33-D67-D74</f>
        <v>77</v>
      </c>
      <c r="E77" s="85">
        <f>(E6+E33)-(E67+E74)</f>
        <v>217</v>
      </c>
      <c r="F77" s="2"/>
      <c r="G77" s="105"/>
      <c r="H77" s="105"/>
      <c r="I77" s="105"/>
    </row>
    <row r="78" spans="1:9" s="3" customFormat="1" ht="16.2" customHeight="1">
      <c r="A78" s="86"/>
      <c r="B78" s="227" t="s">
        <v>67</v>
      </c>
      <c r="C78" s="228">
        <f>(C43+C57+C59)/(C43+C57+C59+C68)</f>
        <v>0.77031548757170176</v>
      </c>
      <c r="D78" s="228">
        <f t="shared" ref="D78:E78" si="35">(D43+D57+D59)/(D43+D57+D59+D68)</f>
        <v>0.75620437956204378</v>
      </c>
      <c r="E78" s="228">
        <f t="shared" si="35"/>
        <v>0.76683471371984158</v>
      </c>
      <c r="F78" s="168"/>
      <c r="G78" s="105"/>
      <c r="H78" s="105"/>
      <c r="I78" s="105"/>
    </row>
    <row r="79" spans="1:9" s="3" customFormat="1" ht="16.2" customHeight="1">
      <c r="A79" s="86"/>
      <c r="B79" s="227" t="s">
        <v>68</v>
      </c>
      <c r="C79" s="228">
        <f>(C43+C57+C59)/(C43+C57+C59+C69+C72+C67)</f>
        <v>0.42064735056121116</v>
      </c>
      <c r="D79" s="228">
        <f>(D43+D57+D59)/(D43+D57+D59+D68+D72+D67)</f>
        <v>0.6470955652717052</v>
      </c>
      <c r="E79" s="228">
        <f t="shared" ref="E79" si="36">(E43+E57+E59)/(E43+E57+E59+E69+E72+E67)</f>
        <v>0.44494358545758461</v>
      </c>
      <c r="F79" s="2"/>
      <c r="G79" s="105"/>
      <c r="H79" s="105"/>
      <c r="I79" s="105"/>
    </row>
    <row r="80" spans="1:9" ht="16.2" customHeight="1">
      <c r="A80" s="86"/>
      <c r="B80" s="227" t="s">
        <v>70</v>
      </c>
      <c r="C80" s="228">
        <f>C59/C35</f>
        <v>9.4168538391148818E-2</v>
      </c>
      <c r="D80" s="228">
        <f t="shared" ref="D80:E80" si="37">D59/D35</f>
        <v>4.6582278481012658E-2</v>
      </c>
      <c r="E80" s="228">
        <f t="shared" si="37"/>
        <v>8.2399348819735777E-2</v>
      </c>
    </row>
    <row r="81" spans="1:11" ht="16.2" customHeight="1">
      <c r="A81" s="86"/>
      <c r="B81" s="227" t="s">
        <v>69</v>
      </c>
      <c r="C81" s="228">
        <f>D66/E66</f>
        <v>0.28114842903575299</v>
      </c>
      <c r="D81" s="228"/>
      <c r="E81" s="228"/>
    </row>
    <row r="82" spans="1:11" ht="16.2" customHeight="1">
      <c r="A82" s="86"/>
      <c r="B82" s="227" t="s">
        <v>88</v>
      </c>
      <c r="C82" s="95">
        <f>C20/C35</f>
        <v>0</v>
      </c>
      <c r="D82" s="95">
        <f t="shared" ref="D82:E82" si="38">D20/D35</f>
        <v>0</v>
      </c>
      <c r="E82" s="95">
        <f t="shared" si="38"/>
        <v>0</v>
      </c>
    </row>
    <row r="83" spans="1:11" ht="82.2" customHeight="1">
      <c r="A83" s="89" t="s">
        <v>57</v>
      </c>
      <c r="B83" s="90"/>
      <c r="C83" s="90"/>
      <c r="D83" s="90"/>
      <c r="E83" s="90"/>
    </row>
    <row r="84" spans="1:11">
      <c r="A84" s="91"/>
    </row>
    <row r="85" spans="1:11" s="172" customFormat="1" ht="19.5" customHeight="1">
      <c r="A85" s="92" t="s">
        <v>62</v>
      </c>
      <c r="B85" s="229"/>
      <c r="C85" s="93"/>
      <c r="D85" s="93"/>
      <c r="E85" s="93"/>
      <c r="F85" s="2"/>
      <c r="G85" s="105"/>
      <c r="H85" s="105"/>
      <c r="I85" s="105"/>
      <c r="J85" s="5"/>
      <c r="K85" s="5"/>
    </row>
    <row r="86" spans="1:11" s="172" customFormat="1" ht="19.5" customHeight="1">
      <c r="A86" s="92"/>
      <c r="B86" s="229"/>
      <c r="C86" s="93"/>
      <c r="D86" s="93"/>
      <c r="E86" s="93"/>
      <c r="F86" s="2"/>
      <c r="G86" s="105"/>
      <c r="H86" s="105"/>
      <c r="I86" s="105"/>
      <c r="J86" s="5"/>
      <c r="K86" s="5"/>
    </row>
    <row r="87" spans="1:11" s="172" customFormat="1" ht="19.5" customHeight="1">
      <c r="A87" s="92"/>
      <c r="B87" s="229"/>
      <c r="C87" s="93"/>
      <c r="D87" s="93"/>
      <c r="E87" s="93"/>
      <c r="F87" s="2"/>
      <c r="G87" s="105"/>
      <c r="H87" s="105"/>
      <c r="I87" s="105"/>
      <c r="J87" s="5"/>
      <c r="K87" s="5"/>
    </row>
    <row r="88" spans="1:11" s="172" customFormat="1" ht="19.5" customHeight="1">
      <c r="A88" s="92"/>
      <c r="B88" s="229"/>
      <c r="C88" s="93"/>
      <c r="D88" s="93"/>
      <c r="E88" s="93"/>
      <c r="F88" s="2"/>
      <c r="G88" s="105"/>
      <c r="H88" s="105"/>
      <c r="I88" s="105"/>
      <c r="J88" s="5"/>
      <c r="K88" s="5"/>
    </row>
    <row r="89" spans="1:11" s="172" customFormat="1" ht="19.5" customHeight="1">
      <c r="A89" s="92"/>
      <c r="B89" s="229"/>
      <c r="C89" s="93"/>
      <c r="D89" s="93"/>
      <c r="E89" s="93"/>
      <c r="F89" s="2"/>
      <c r="G89" s="105"/>
      <c r="H89" s="105"/>
      <c r="I89" s="105"/>
      <c r="J89" s="5"/>
      <c r="K89" s="5"/>
    </row>
    <row r="90" spans="1:11" s="172" customFormat="1" ht="19.5" customHeight="1">
      <c r="A90" s="92"/>
      <c r="B90" s="229"/>
      <c r="C90" s="93"/>
      <c r="D90" s="93"/>
      <c r="E90" s="93"/>
      <c r="F90" s="2"/>
      <c r="G90" s="105"/>
      <c r="H90" s="105"/>
      <c r="I90" s="105"/>
      <c r="J90" s="5"/>
      <c r="K90" s="5"/>
    </row>
    <row r="91" spans="1:11" s="172" customFormat="1" ht="19.5" customHeight="1">
      <c r="A91" s="92"/>
      <c r="B91" s="229"/>
      <c r="C91" s="93"/>
      <c r="D91" s="93"/>
      <c r="E91" s="93"/>
      <c r="F91" s="2"/>
      <c r="G91" s="105"/>
      <c r="H91" s="105"/>
      <c r="I91" s="105"/>
      <c r="J91" s="5"/>
      <c r="K91" s="5"/>
    </row>
    <row r="92" spans="1:11" s="172" customFormat="1" ht="19.5" customHeight="1">
      <c r="A92" s="92"/>
      <c r="B92" s="230" t="s">
        <v>65</v>
      </c>
      <c r="C92" s="93">
        <f>(C74-C68)/C74</f>
        <v>0.91824059894503995</v>
      </c>
      <c r="D92" s="1" t="s">
        <v>66</v>
      </c>
      <c r="E92" s="93">
        <f>(D74-D68)/D74</f>
        <v>0.91777449532250122</v>
      </c>
      <c r="F92" s="2"/>
      <c r="G92" s="105"/>
      <c r="H92" s="105"/>
      <c r="I92" s="105"/>
      <c r="J92" s="5"/>
      <c r="K92" s="5"/>
    </row>
    <row r="93" spans="1:11" ht="68.25" customHeight="1">
      <c r="A93" s="94" t="s">
        <v>52</v>
      </c>
      <c r="B93" s="94"/>
      <c r="C93" s="94"/>
      <c r="D93" s="94"/>
      <c r="E93" s="94"/>
    </row>
    <row r="94" spans="1:11" ht="25.5" customHeight="1"/>
    <row r="95" spans="1:11" ht="18.75" customHeight="1">
      <c r="A95" s="94" t="s">
        <v>53</v>
      </c>
    </row>
  </sheetData>
  <pageMargins left="0.27" right="0.25" top="0.3" bottom="0.22" header="0.25" footer="0.18"/>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5" workbookViewId="0">
      <selection activeCell="A75" sqref="A75:XFD75"/>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70"/>
      <c r="B75" s="233" t="s">
        <v>128</v>
      </c>
      <c r="C75" s="258">
        <f>C60</f>
        <v>0</v>
      </c>
      <c r="D75" s="258">
        <f>D60</f>
        <v>0</v>
      </c>
      <c r="E75" s="71">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98" t="s">
        <v>95</v>
      </c>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activeCell="C77" sqref="C77:D77"/>
    </sheetView>
  </sheetViews>
  <sheetFormatPr defaultRowHeight="13.2"/>
  <cols>
    <col min="1" max="1" width="18.88671875" style="3" customWidth="1"/>
    <col min="2" max="2" width="11.109375" style="3" bestFit="1" customWidth="1"/>
    <col min="3" max="4" width="8.88671875" style="3"/>
    <col min="5" max="5" width="16.21875" style="3" customWidth="1"/>
    <col min="6" max="6" width="11" style="3" customWidth="1"/>
    <col min="7" max="7" width="10.109375" style="3" bestFit="1" customWidth="1"/>
    <col min="8" max="9" width="8.88671875" style="3"/>
    <col min="10" max="10" width="9.77734375" style="3" customWidth="1"/>
    <col min="11" max="11" width="11.109375" style="3" bestFit="1" customWidth="1"/>
    <col min="12" max="16384" width="8.88671875" style="3"/>
  </cols>
  <sheetData>
    <row r="1" spans="1:13">
      <c r="A1" s="35"/>
      <c r="B1" s="5"/>
      <c r="D1" s="5"/>
    </row>
    <row r="5" spans="1:13">
      <c r="A5" s="5"/>
    </row>
    <row r="14" spans="1:13">
      <c r="A14" s="5"/>
    </row>
    <row r="15" spans="1:13">
      <c r="A15" s="5"/>
      <c r="K15" s="5"/>
      <c r="L15" s="5"/>
      <c r="M15" s="5"/>
    </row>
    <row r="16" spans="1:13">
      <c r="J16" s="36"/>
      <c r="K16" s="25"/>
      <c r="M16" s="24"/>
    </row>
    <row r="17" spans="1:15" s="13" customFormat="1" ht="13.8">
      <c r="A17" s="7"/>
      <c r="J17" s="20"/>
      <c r="K17" s="25"/>
      <c r="L17" s="3"/>
      <c r="M17" s="24"/>
    </row>
    <row r="18" spans="1:15" s="13" customFormat="1" ht="18" customHeight="1">
      <c r="A18" s="9"/>
    </row>
    <row r="19" spans="1:15" s="8" customFormat="1" ht="15" customHeight="1">
      <c r="E19" s="10"/>
      <c r="M19" s="10"/>
      <c r="N19" s="10"/>
    </row>
    <row r="20" spans="1:15" s="8" customFormat="1" ht="50.4" customHeight="1">
      <c r="D20" s="10"/>
      <c r="F20" s="37"/>
      <c r="J20" s="17"/>
      <c r="K20" s="10"/>
    </row>
    <row r="21" spans="1:15" s="13" customFormat="1" ht="16.8" customHeight="1">
      <c r="A21" s="14"/>
      <c r="B21" s="14"/>
      <c r="C21" s="14"/>
      <c r="D21" s="14"/>
      <c r="E21" s="14"/>
      <c r="F21" s="14"/>
      <c r="G21" s="10"/>
      <c r="H21" s="10"/>
      <c r="I21" s="10"/>
      <c r="J21" s="10"/>
      <c r="K21" s="10"/>
      <c r="L21" s="8"/>
      <c r="M21" s="8"/>
      <c r="N21" s="8"/>
      <c r="O21" s="8"/>
    </row>
    <row r="22" spans="1:15" s="13" customFormat="1" ht="16.8" customHeight="1">
      <c r="A22" s="15"/>
      <c r="B22" s="12"/>
      <c r="C22" s="11"/>
      <c r="D22" s="11"/>
      <c r="E22" s="11"/>
      <c r="F22" s="12"/>
      <c r="G22" s="11"/>
      <c r="H22" s="11"/>
      <c r="I22" s="12"/>
      <c r="J22" s="12"/>
    </row>
    <row r="23" spans="1:15" s="13" customFormat="1" ht="16.8" customHeight="1">
      <c r="A23" s="15"/>
      <c r="B23" s="12"/>
      <c r="C23" s="11"/>
      <c r="D23" s="11"/>
      <c r="E23" s="11"/>
      <c r="F23" s="12"/>
      <c r="G23" s="11"/>
      <c r="H23" s="11"/>
      <c r="I23" s="12"/>
      <c r="J23" s="12"/>
    </row>
    <row r="24" spans="1:15" s="13" customFormat="1" ht="16.8" customHeight="1">
      <c r="A24" s="15"/>
      <c r="B24" s="12"/>
      <c r="C24" s="11"/>
      <c r="D24" s="11"/>
      <c r="E24" s="11"/>
      <c r="F24" s="12"/>
      <c r="G24" s="11"/>
      <c r="H24" s="11"/>
      <c r="I24" s="12"/>
      <c r="J24" s="12"/>
    </row>
    <row r="25" spans="1:15" s="13" customFormat="1" ht="16.8" customHeight="1">
      <c r="A25" s="15"/>
      <c r="B25" s="12"/>
      <c r="C25" s="11"/>
      <c r="D25" s="11"/>
      <c r="E25" s="11"/>
      <c r="F25" s="12"/>
      <c r="G25" s="11"/>
      <c r="H25" s="11"/>
      <c r="I25" s="12"/>
      <c r="J25" s="12"/>
    </row>
    <row r="26" spans="1:15" s="13" customFormat="1" ht="16.8" customHeight="1">
      <c r="A26" s="15"/>
      <c r="B26" s="12"/>
      <c r="C26" s="11"/>
      <c r="D26" s="11"/>
      <c r="E26" s="11"/>
      <c r="F26" s="12"/>
      <c r="G26" s="11"/>
      <c r="H26" s="11"/>
      <c r="I26" s="12"/>
      <c r="J26" s="12"/>
    </row>
    <row r="27" spans="1:15" s="13" customFormat="1" ht="12" customHeight="1">
      <c r="A27" s="14"/>
    </row>
    <row r="28" spans="1:15" s="13" customFormat="1" ht="12" customHeight="1"/>
    <row r="29" spans="1:15" s="13" customFormat="1" ht="12" customHeight="1">
      <c r="A29" s="15"/>
    </row>
    <row r="30" spans="1:15" s="13" customFormat="1" ht="12" customHeight="1">
      <c r="A30" s="14"/>
    </row>
    <row r="31" spans="1:15" s="13" customFormat="1" ht="10.050000000000001" customHeight="1">
      <c r="A31" s="15"/>
      <c r="B31" s="12"/>
      <c r="C31" s="11"/>
      <c r="D31" s="11"/>
      <c r="E31" s="11"/>
      <c r="F31" s="12"/>
      <c r="G31" s="11"/>
      <c r="H31" s="11"/>
      <c r="I31" s="12"/>
    </row>
    <row r="32" spans="1:15" s="13" customFormat="1" ht="10.050000000000001" customHeight="1">
      <c r="A32" s="15"/>
      <c r="B32" s="12"/>
      <c r="C32" s="11"/>
      <c r="D32" s="11"/>
      <c r="E32" s="11"/>
      <c r="F32" s="12"/>
      <c r="G32" s="11"/>
      <c r="H32" s="11"/>
      <c r="I32" s="12"/>
    </row>
    <row r="33" spans="1:10" s="13" customFormat="1" ht="10.050000000000001" customHeight="1">
      <c r="A33" s="15"/>
      <c r="B33" s="12"/>
      <c r="C33" s="11"/>
      <c r="D33" s="11"/>
      <c r="E33" s="11"/>
      <c r="F33" s="12"/>
      <c r="G33" s="11"/>
      <c r="H33" s="11"/>
      <c r="I33" s="12"/>
    </row>
    <row r="34" spans="1:10" s="13" customFormat="1" ht="10.050000000000001" customHeight="1">
      <c r="A34" s="15"/>
      <c r="B34" s="12"/>
      <c r="C34" s="11"/>
      <c r="D34" s="11"/>
      <c r="E34" s="11"/>
      <c r="F34" s="12"/>
      <c r="G34" s="11"/>
      <c r="H34" s="11"/>
      <c r="I34" s="12"/>
      <c r="J34" s="12"/>
    </row>
    <row r="35" spans="1:10" s="13" customFormat="1" ht="10.050000000000001" customHeight="1">
      <c r="A35" s="15"/>
      <c r="B35" s="12"/>
      <c r="C35" s="11"/>
      <c r="D35" s="11"/>
      <c r="E35" s="11"/>
      <c r="F35" s="12"/>
      <c r="G35" s="11"/>
      <c r="H35" s="11"/>
      <c r="I35" s="12"/>
      <c r="J35" s="12"/>
    </row>
    <row r="36" spans="1:10" s="13" customFormat="1" ht="10.050000000000001" customHeight="1">
      <c r="A36" s="15"/>
      <c r="B36" s="12"/>
      <c r="C36" s="11"/>
      <c r="D36" s="11"/>
      <c r="E36" s="11"/>
      <c r="F36" s="12"/>
      <c r="G36" s="11"/>
      <c r="H36" s="11"/>
      <c r="I36" s="12"/>
    </row>
    <row r="37" spans="1:10" s="13" customFormat="1" ht="10.050000000000001" customHeight="1">
      <c r="A37" s="15"/>
      <c r="B37" s="12"/>
      <c r="C37" s="11"/>
      <c r="D37" s="11"/>
      <c r="E37" s="11"/>
      <c r="F37" s="12"/>
      <c r="G37" s="11"/>
      <c r="H37" s="11"/>
      <c r="I37" s="12"/>
    </row>
    <row r="38" spans="1:10" s="13" customFormat="1" ht="10.050000000000001" customHeight="1">
      <c r="A38" s="15"/>
      <c r="B38" s="12"/>
      <c r="C38" s="11"/>
      <c r="D38" s="11"/>
      <c r="E38" s="11"/>
      <c r="F38" s="12"/>
      <c r="G38" s="11"/>
      <c r="H38" s="11"/>
      <c r="I38" s="12"/>
      <c r="J38" s="12"/>
    </row>
    <row r="39" spans="1:10" s="13" customFormat="1" ht="10.050000000000001" customHeight="1">
      <c r="A39" s="15"/>
      <c r="B39" s="12"/>
      <c r="C39" s="11"/>
      <c r="D39" s="11"/>
      <c r="E39" s="11"/>
      <c r="F39" s="12"/>
      <c r="G39" s="11"/>
      <c r="H39" s="11"/>
      <c r="I39" s="12"/>
      <c r="J39" s="12"/>
    </row>
    <row r="40" spans="1:10" s="13" customFormat="1" ht="10.050000000000001" customHeight="1">
      <c r="A40" s="15"/>
      <c r="B40" s="12"/>
      <c r="C40" s="11"/>
      <c r="D40" s="11"/>
      <c r="E40" s="11"/>
      <c r="F40" s="12"/>
      <c r="G40" s="11"/>
      <c r="H40" s="11"/>
      <c r="I40" s="12"/>
    </row>
    <row r="41" spans="1:10" s="13" customFormat="1" ht="10.050000000000001" customHeight="1">
      <c r="A41" s="15"/>
      <c r="B41" s="12"/>
      <c r="C41" s="11"/>
      <c r="D41" s="11"/>
      <c r="E41" s="11"/>
      <c r="F41" s="12"/>
      <c r="G41" s="11"/>
      <c r="H41" s="11"/>
      <c r="I41" s="12"/>
    </row>
    <row r="42" spans="1:10" s="13" customFormat="1" ht="10.050000000000001" customHeight="1">
      <c r="A42" s="15"/>
      <c r="B42" s="12"/>
      <c r="C42" s="11"/>
      <c r="D42" s="11"/>
      <c r="E42" s="11"/>
      <c r="F42" s="12"/>
      <c r="G42" s="11"/>
      <c r="H42" s="11"/>
      <c r="I42" s="12"/>
      <c r="J42" s="12"/>
    </row>
    <row r="43" spans="1:10" s="13" customFormat="1" ht="10.050000000000001" customHeight="1">
      <c r="A43" s="15"/>
      <c r="B43" s="12"/>
      <c r="C43" s="11"/>
      <c r="D43" s="11"/>
      <c r="E43" s="11"/>
      <c r="F43" s="12"/>
      <c r="G43" s="11"/>
      <c r="H43" s="11"/>
      <c r="I43" s="12"/>
    </row>
    <row r="44" spans="1:10" s="13" customFormat="1" ht="10.050000000000001" customHeight="1">
      <c r="A44" s="15"/>
      <c r="B44" s="12"/>
      <c r="C44" s="11"/>
      <c r="D44" s="11"/>
      <c r="E44" s="11"/>
      <c r="F44" s="12"/>
      <c r="G44" s="11"/>
      <c r="H44" s="11"/>
      <c r="I44" s="12"/>
    </row>
    <row r="45" spans="1:10" s="13" customFormat="1" ht="10.050000000000001" customHeight="1">
      <c r="B45" s="12"/>
      <c r="C45" s="11"/>
      <c r="D45" s="11"/>
      <c r="E45" s="11"/>
      <c r="F45" s="12"/>
      <c r="G45" s="11"/>
      <c r="H45" s="11"/>
      <c r="I45" s="12"/>
    </row>
    <row r="46" spans="1:10" s="13" customFormat="1" ht="10.050000000000001" customHeight="1">
      <c r="A46" s="15"/>
      <c r="B46" s="12"/>
      <c r="C46" s="11"/>
      <c r="D46" s="11"/>
      <c r="E46" s="11"/>
      <c r="F46" s="12"/>
      <c r="G46" s="11"/>
      <c r="H46" s="11"/>
      <c r="I46" s="12"/>
    </row>
    <row r="47" spans="1:10" s="13" customFormat="1" ht="10.050000000000001" customHeight="1">
      <c r="A47" s="15"/>
      <c r="B47" s="12"/>
      <c r="C47" s="11"/>
      <c r="D47" s="11"/>
      <c r="E47" s="11"/>
      <c r="F47" s="12"/>
      <c r="G47" s="11"/>
      <c r="H47" s="11"/>
      <c r="I47" s="12"/>
    </row>
    <row r="48" spans="1:10" s="13" customFormat="1" ht="10.050000000000001" customHeight="1">
      <c r="A48" s="15"/>
      <c r="B48" s="12"/>
      <c r="C48" s="11"/>
      <c r="D48" s="11"/>
      <c r="E48" s="11"/>
      <c r="F48" s="12"/>
      <c r="G48" s="11"/>
      <c r="H48" s="11"/>
      <c r="I48" s="12"/>
    </row>
    <row r="49" spans="1:34" s="13" customFormat="1" ht="10.050000000000001" customHeight="1">
      <c r="A49" s="15"/>
      <c r="B49" s="12"/>
      <c r="C49" s="11"/>
      <c r="D49" s="11"/>
      <c r="E49" s="11"/>
      <c r="F49" s="12"/>
      <c r="G49" s="11"/>
      <c r="H49" s="11"/>
      <c r="I49" s="12"/>
    </row>
    <row r="50" spans="1:34" s="13" customFormat="1" ht="10.050000000000001" customHeight="1">
      <c r="A50" s="15"/>
      <c r="B50" s="12"/>
      <c r="C50" s="11"/>
      <c r="D50" s="11"/>
      <c r="E50" s="11"/>
      <c r="F50" s="12"/>
      <c r="G50" s="11"/>
      <c r="H50" s="11"/>
      <c r="I50" s="12"/>
    </row>
    <row r="51" spans="1:34" s="13" customFormat="1" ht="10.050000000000001" customHeight="1">
      <c r="A51" s="15"/>
      <c r="B51" s="12"/>
      <c r="C51" s="11"/>
      <c r="D51" s="11"/>
      <c r="E51" s="11"/>
      <c r="F51" s="12"/>
      <c r="G51" s="11"/>
      <c r="H51" s="11"/>
      <c r="I51" s="12"/>
    </row>
    <row r="52" spans="1:34" s="13" customFormat="1" ht="10.95" customHeight="1">
      <c r="A52" s="15"/>
      <c r="C52" s="11"/>
      <c r="D52" s="11"/>
      <c r="E52" s="11"/>
      <c r="F52" s="12"/>
    </row>
    <row r="53" spans="1:34" s="13" customFormat="1" ht="18.600000000000001" customHeight="1">
      <c r="A53" s="14"/>
      <c r="B53" s="14"/>
      <c r="C53" s="11"/>
      <c r="D53" s="11"/>
      <c r="E53" s="11"/>
      <c r="F53" s="12"/>
      <c r="G53" s="11"/>
      <c r="H53" s="11"/>
      <c r="I53" s="12"/>
      <c r="J53" s="12"/>
    </row>
    <row r="54" spans="1:34" s="13" customFormat="1" ht="18.600000000000001" customHeight="1">
      <c r="A54" s="15"/>
      <c r="B54" s="15"/>
      <c r="C54" s="11"/>
      <c r="D54" s="11"/>
      <c r="E54" s="11"/>
    </row>
    <row r="56" spans="1:34" s="16" customFormat="1" ht="69.599999999999994" customHeight="1">
      <c r="A56" s="6"/>
      <c r="B56" s="2"/>
      <c r="C56" s="2"/>
      <c r="H56" s="18"/>
      <c r="I56" s="18"/>
      <c r="J56" s="18"/>
      <c r="N56" s="19"/>
      <c r="AF56" s="18"/>
      <c r="AG56" s="18"/>
      <c r="AH56" s="18"/>
    </row>
    <row r="57" spans="1:34">
      <c r="A57" s="21"/>
      <c r="B57" s="2"/>
      <c r="C57" s="2"/>
    </row>
    <row r="58" spans="1:34">
      <c r="A58" s="21"/>
      <c r="B58" s="2"/>
      <c r="C58" s="2"/>
    </row>
    <row r="59" spans="1:34">
      <c r="A59" s="22"/>
      <c r="B59" s="2"/>
      <c r="C59" s="2"/>
    </row>
    <row r="60" spans="1:34">
      <c r="A60" s="23"/>
      <c r="B60" s="2"/>
      <c r="C60" s="2"/>
    </row>
    <row r="61" spans="1:34">
      <c r="A61" s="22"/>
      <c r="B61" s="2"/>
      <c r="C61" s="2"/>
    </row>
    <row r="62" spans="1:34">
      <c r="A62" s="21"/>
      <c r="B62" s="38"/>
      <c r="C62" s="21"/>
      <c r="F62" s="26"/>
      <c r="G62" s="27"/>
    </row>
    <row r="63" spans="1:34">
      <c r="A63" s="21"/>
      <c r="B63" s="38"/>
      <c r="C63" s="21"/>
      <c r="F63" s="26"/>
      <c r="G63" s="27"/>
    </row>
    <row r="64" spans="1:34">
      <c r="A64" s="22"/>
      <c r="B64" s="39"/>
      <c r="C64" s="22"/>
      <c r="F64" s="26"/>
      <c r="G64" s="27"/>
    </row>
    <row r="65" spans="1:7">
      <c r="A65" s="21"/>
      <c r="B65" s="38"/>
      <c r="C65" s="21"/>
      <c r="F65" s="26"/>
      <c r="G65" s="26"/>
    </row>
    <row r="66" spans="1:7">
      <c r="A66" s="21"/>
      <c r="B66" s="38"/>
      <c r="C66" s="21"/>
      <c r="F66" s="26"/>
      <c r="G66" s="26"/>
    </row>
    <row r="67" spans="1:7">
      <c r="A67" s="21"/>
      <c r="B67" s="38"/>
      <c r="C67" s="21"/>
      <c r="F67" s="28"/>
      <c r="G67" s="29"/>
    </row>
    <row r="68" spans="1:7">
      <c r="A68" s="21"/>
      <c r="B68" s="38"/>
      <c r="C68" s="21"/>
    </row>
    <row r="69" spans="1:7">
      <c r="A69" s="22"/>
      <c r="B69" s="39"/>
      <c r="C69" s="22"/>
    </row>
    <row r="70" spans="1:7">
      <c r="A70" s="22"/>
      <c r="B70" s="30"/>
      <c r="C70" s="2"/>
    </row>
    <row r="71" spans="1:7">
      <c r="A71" s="23"/>
      <c r="B71" s="2"/>
      <c r="C71" s="2"/>
    </row>
    <row r="72" spans="1:7">
      <c r="A72" s="22"/>
      <c r="B72" s="2"/>
      <c r="C72" s="2"/>
    </row>
    <row r="73" spans="1:7">
      <c r="A73" s="21"/>
      <c r="B73" s="38"/>
      <c r="C73" s="21"/>
      <c r="F73" s="26"/>
      <c r="G73" s="27"/>
    </row>
    <row r="74" spans="1:7">
      <c r="A74" s="21"/>
      <c r="B74" s="38"/>
      <c r="C74" s="21"/>
      <c r="F74" s="26"/>
      <c r="G74" s="27"/>
    </row>
    <row r="75" spans="1:7">
      <c r="A75" s="22"/>
      <c r="B75" s="39"/>
      <c r="C75" s="22"/>
      <c r="F75" s="26"/>
      <c r="G75" s="27"/>
    </row>
    <row r="76" spans="1:7">
      <c r="A76" s="21"/>
      <c r="B76" s="38"/>
      <c r="C76" s="21"/>
      <c r="F76" s="26"/>
      <c r="G76" s="26"/>
    </row>
    <row r="77" spans="1:7">
      <c r="A77" s="21"/>
      <c r="B77" s="38"/>
      <c r="C77" s="21"/>
      <c r="F77" s="26"/>
      <c r="G77" s="26"/>
    </row>
    <row r="78" spans="1:7">
      <c r="A78" s="21"/>
      <c r="B78" s="38"/>
      <c r="C78" s="21"/>
      <c r="F78" s="28"/>
      <c r="G78" s="29"/>
    </row>
    <row r="79" spans="1:7">
      <c r="A79" s="21"/>
      <c r="B79" s="38"/>
      <c r="C79" s="21"/>
    </row>
    <row r="80" spans="1:7">
      <c r="A80" s="22"/>
      <c r="B80" s="39"/>
      <c r="C80" s="22"/>
    </row>
    <row r="81" spans="1:7">
      <c r="A81" s="22"/>
      <c r="B81" s="30"/>
      <c r="C81" s="2"/>
    </row>
    <row r="82" spans="1:7">
      <c r="A82" s="6"/>
      <c r="B82" s="2"/>
      <c r="C82" s="2"/>
    </row>
    <row r="83" spans="1:7">
      <c r="A83" s="22"/>
      <c r="B83" s="2"/>
      <c r="C83" s="2"/>
    </row>
    <row r="84" spans="1:7">
      <c r="A84" s="21"/>
      <c r="B84" s="38"/>
      <c r="C84" s="21"/>
      <c r="F84" s="26"/>
      <c r="G84" s="27"/>
    </row>
    <row r="85" spans="1:7">
      <c r="A85" s="21"/>
      <c r="B85" s="38"/>
      <c r="C85" s="21"/>
      <c r="F85" s="26"/>
      <c r="G85" s="27"/>
    </row>
    <row r="86" spans="1:7">
      <c r="A86" s="22"/>
      <c r="B86" s="39"/>
      <c r="C86" s="22"/>
      <c r="F86" s="26"/>
      <c r="G86" s="27"/>
    </row>
    <row r="87" spans="1:7">
      <c r="A87" s="21"/>
      <c r="B87" s="38"/>
      <c r="C87" s="21"/>
      <c r="F87" s="26"/>
      <c r="G87" s="26"/>
    </row>
    <row r="88" spans="1:7">
      <c r="A88" s="21"/>
      <c r="B88" s="38"/>
      <c r="C88" s="21"/>
      <c r="F88" s="26"/>
      <c r="G88" s="26"/>
    </row>
    <row r="89" spans="1:7">
      <c r="A89" s="21"/>
      <c r="B89" s="38"/>
      <c r="C89" s="21"/>
      <c r="F89" s="28"/>
      <c r="G89" s="29"/>
    </row>
    <row r="90" spans="1:7">
      <c r="A90" s="21"/>
      <c r="B90" s="38"/>
      <c r="C90" s="21"/>
    </row>
    <row r="91" spans="1:7">
      <c r="A91" s="22"/>
      <c r="B91" s="39"/>
      <c r="C91" s="22"/>
    </row>
    <row r="92" spans="1:7">
      <c r="B92" s="30"/>
    </row>
    <row r="95" spans="1:7">
      <c r="A95" s="5"/>
    </row>
    <row r="96" spans="1:7">
      <c r="A96" s="5"/>
      <c r="B96" s="5"/>
    </row>
    <row r="97" spans="1:1">
      <c r="A97" s="40"/>
    </row>
    <row r="98" spans="1:1">
      <c r="A98" s="41"/>
    </row>
    <row r="99" spans="1:1">
      <c r="A99" s="41"/>
    </row>
    <row r="100" spans="1:1">
      <c r="A100" s="41"/>
    </row>
    <row r="101" spans="1:1">
      <c r="A101" s="41"/>
    </row>
    <row r="103" spans="1:1">
      <c r="A103" s="42"/>
    </row>
    <row r="104" spans="1:1">
      <c r="A104" s="43"/>
    </row>
    <row r="105" spans="1:1">
      <c r="A105" s="43"/>
    </row>
    <row r="106" spans="1:1">
      <c r="A106" s="44"/>
    </row>
    <row r="107" spans="1:1">
      <c r="A107" s="41"/>
    </row>
    <row r="108" spans="1:1">
      <c r="A108" s="41"/>
    </row>
    <row r="110" spans="1:1">
      <c r="A110" s="45"/>
    </row>
    <row r="111" spans="1:1">
      <c r="A111" s="45"/>
    </row>
    <row r="112" spans="1:1">
      <c r="A112" s="5"/>
    </row>
    <row r="113" spans="1:7">
      <c r="A113" s="45"/>
    </row>
    <row r="114" spans="1:7">
      <c r="A114" s="45"/>
    </row>
    <row r="115" spans="1:7">
      <c r="A115" s="45"/>
    </row>
    <row r="116" spans="1:7">
      <c r="A116" s="45"/>
    </row>
    <row r="118" spans="1:7">
      <c r="A118" s="6"/>
      <c r="B118" s="2"/>
      <c r="C118" s="2"/>
    </row>
    <row r="119" spans="1:7">
      <c r="A119" s="22"/>
      <c r="B119" s="2"/>
      <c r="C119" s="2"/>
    </row>
    <row r="120" spans="1:7">
      <c r="A120" s="21"/>
      <c r="B120" s="38"/>
      <c r="C120" s="21"/>
      <c r="F120" s="26"/>
      <c r="G120" s="27"/>
    </row>
    <row r="121" spans="1:7">
      <c r="A121" s="21"/>
      <c r="B121" s="38"/>
      <c r="C121" s="21"/>
      <c r="F121" s="26"/>
      <c r="G121" s="27"/>
    </row>
    <row r="122" spans="1:7">
      <c r="A122" s="22"/>
      <c r="B122" s="39"/>
      <c r="C122" s="22"/>
      <c r="F122" s="26"/>
      <c r="G122" s="27"/>
    </row>
    <row r="123" spans="1:7">
      <c r="A123" s="21"/>
      <c r="B123" s="38"/>
      <c r="C123" s="21"/>
      <c r="F123" s="26"/>
      <c r="G123" s="26"/>
    </row>
    <row r="124" spans="1:7">
      <c r="A124" s="21"/>
      <c r="B124" s="38"/>
      <c r="C124" s="21"/>
      <c r="F124" s="26"/>
      <c r="G124" s="26"/>
    </row>
    <row r="125" spans="1:7">
      <c r="A125" s="21"/>
      <c r="B125" s="38"/>
      <c r="C125" s="21"/>
      <c r="F125" s="28"/>
      <c r="G125" s="29"/>
    </row>
    <row r="126" spans="1:7">
      <c r="A126" s="21"/>
      <c r="B126" s="38"/>
      <c r="C126" s="21"/>
    </row>
    <row r="127" spans="1:7">
      <c r="A127" s="22"/>
      <c r="B127" s="39"/>
      <c r="C127" s="22"/>
    </row>
    <row r="128" spans="1:7">
      <c r="B128" s="30"/>
    </row>
    <row r="130" spans="1:7">
      <c r="F130" s="26"/>
      <c r="G130" s="27"/>
    </row>
    <row r="131" spans="1:7">
      <c r="F131" s="26"/>
      <c r="G131" s="27"/>
    </row>
    <row r="132" spans="1:7" ht="14.4">
      <c r="A132" s="46"/>
      <c r="B132" s="47"/>
      <c r="C132" s="47"/>
      <c r="D132" s="47"/>
      <c r="E132" s="47"/>
      <c r="F132" s="26"/>
      <c r="G132" s="26"/>
    </row>
    <row r="133" spans="1:7">
      <c r="F133" s="26"/>
      <c r="G133" s="26"/>
    </row>
    <row r="134" spans="1:7" ht="14.4">
      <c r="A134" s="48"/>
      <c r="B134" s="47"/>
      <c r="C134" s="47"/>
      <c r="D134" s="47"/>
      <c r="E134" s="47"/>
      <c r="F134" s="28"/>
      <c r="G134" s="29"/>
    </row>
    <row r="135" spans="1:7" ht="14.4">
      <c r="A135" s="48"/>
      <c r="B135" s="47"/>
      <c r="C135" s="47"/>
      <c r="D135" s="47"/>
      <c r="E135" s="49"/>
    </row>
    <row r="136" spans="1:7" ht="13.8">
      <c r="A136" s="48"/>
      <c r="B136" s="48"/>
      <c r="C136" s="48"/>
      <c r="D136" s="49"/>
      <c r="E136" s="49"/>
    </row>
    <row r="137" spans="1:7" ht="14.4">
      <c r="A137" s="47"/>
      <c r="B137" s="47"/>
      <c r="C137" s="47"/>
      <c r="D137" s="47"/>
      <c r="E137" s="49"/>
    </row>
    <row r="138" spans="1:7" ht="14.4">
      <c r="A138" s="50"/>
      <c r="B138" s="51"/>
      <c r="C138" s="51"/>
      <c r="D138" s="52"/>
      <c r="E138" s="47"/>
    </row>
    <row r="139" spans="1:7">
      <c r="A139" s="50"/>
      <c r="B139" s="51"/>
      <c r="C139" s="51"/>
      <c r="D139" s="52"/>
      <c r="E139" s="53"/>
    </row>
    <row r="140" spans="1:7">
      <c r="A140" s="50"/>
      <c r="B140" s="51"/>
      <c r="C140" s="51"/>
      <c r="D140" s="52"/>
      <c r="E140" s="53"/>
    </row>
    <row r="141" spans="1:7" ht="14.4">
      <c r="A141" s="47"/>
      <c r="B141" s="47"/>
      <c r="C141" s="48"/>
      <c r="D141" s="47"/>
      <c r="E141" s="54"/>
    </row>
    <row r="142" spans="1:7" ht="14.4">
      <c r="A142" s="47"/>
      <c r="B142" s="47"/>
      <c r="C142" s="47"/>
      <c r="D142" s="47"/>
      <c r="E142" s="49"/>
    </row>
    <row r="143" spans="1:7" ht="14.4">
      <c r="A143" s="48"/>
      <c r="B143" s="47"/>
      <c r="C143" s="47"/>
      <c r="D143" s="49"/>
      <c r="E143" s="49"/>
    </row>
    <row r="144" spans="1:7" ht="14.4">
      <c r="A144" s="48"/>
      <c r="B144" s="47"/>
      <c r="C144" s="47"/>
      <c r="D144" s="49"/>
      <c r="E144" s="49"/>
    </row>
    <row r="145" spans="1:11" ht="14.4">
      <c r="A145" s="47"/>
      <c r="B145" s="47"/>
      <c r="C145" s="47"/>
      <c r="D145" s="49"/>
      <c r="E145" s="49"/>
    </row>
    <row r="146" spans="1:11" ht="14.4">
      <c r="A146" s="50"/>
      <c r="B146" s="47"/>
      <c r="C146" s="47"/>
      <c r="D146" s="55"/>
      <c r="E146" s="47"/>
    </row>
    <row r="147" spans="1:11" ht="14.4">
      <c r="A147" s="50"/>
      <c r="B147" s="47"/>
      <c r="C147" s="47"/>
      <c r="D147" s="55"/>
      <c r="E147" s="53"/>
    </row>
    <row r="148" spans="1:11" ht="14.4">
      <c r="A148" s="50"/>
      <c r="B148" s="47"/>
      <c r="C148" s="47"/>
      <c r="D148" s="55"/>
      <c r="E148" s="53"/>
    </row>
    <row r="149" spans="1:11" ht="14.4">
      <c r="A149" s="47"/>
      <c r="B149" s="48"/>
      <c r="C149" s="47"/>
      <c r="D149" s="47"/>
      <c r="E149" s="54"/>
    </row>
    <row r="158" spans="1:11">
      <c r="A158" s="265"/>
      <c r="B158" s="265"/>
      <c r="C158" s="265"/>
      <c r="D158" s="265"/>
      <c r="E158" s="265"/>
      <c r="F158" s="265"/>
      <c r="G158" s="265"/>
      <c r="H158" s="265"/>
      <c r="I158" s="265"/>
      <c r="J158" s="265"/>
      <c r="K158" s="265"/>
    </row>
    <row r="159" spans="1:11" ht="40.799999999999997" customHeight="1">
      <c r="A159" s="265"/>
      <c r="B159" s="265"/>
      <c r="C159" s="265"/>
      <c r="D159" s="265"/>
      <c r="E159" s="265"/>
      <c r="F159" s="265"/>
      <c r="G159" s="265"/>
      <c r="H159" s="265"/>
      <c r="I159" s="265"/>
      <c r="J159" s="265"/>
      <c r="K159" s="265"/>
    </row>
  </sheetData>
  <mergeCells count="1">
    <mergeCell ref="A158:K15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57" workbookViewId="0">
      <selection activeCell="A22" sqref="A22:XFD22"/>
    </sheetView>
  </sheetViews>
  <sheetFormatPr defaultRowHeight="13.2"/>
  <cols>
    <col min="1" max="1" width="30" style="58" customWidth="1"/>
    <col min="2" max="2" width="7.5546875" style="58" customWidth="1"/>
    <col min="3" max="7" width="7.5546875" customWidth="1"/>
  </cols>
  <sheetData>
    <row r="1" spans="1:15">
      <c r="A1" s="185" t="s">
        <v>102</v>
      </c>
      <c r="B1" s="185"/>
      <c r="C1" s="32"/>
      <c r="D1" s="32"/>
      <c r="E1" s="32"/>
      <c r="F1" s="32"/>
      <c r="G1" s="32"/>
      <c r="H1" s="32"/>
    </row>
    <row r="2" spans="1:15">
      <c r="A2" s="185"/>
      <c r="B2" s="185">
        <v>2008</v>
      </c>
      <c r="C2" s="32">
        <v>2009</v>
      </c>
      <c r="D2" s="32">
        <v>2010</v>
      </c>
      <c r="E2" s="32">
        <v>2011</v>
      </c>
      <c r="F2" s="32">
        <v>2012</v>
      </c>
      <c r="G2" s="32">
        <v>2013</v>
      </c>
      <c r="H2" s="32"/>
    </row>
    <row r="3" spans="1:15">
      <c r="A3" s="185" t="s">
        <v>74</v>
      </c>
      <c r="B3" s="56">
        <v>897934</v>
      </c>
      <c r="C3" s="56">
        <v>897934</v>
      </c>
      <c r="D3" s="56">
        <v>897934</v>
      </c>
      <c r="E3" s="56">
        <v>897934</v>
      </c>
      <c r="F3" s="56">
        <v>897934</v>
      </c>
      <c r="G3" s="56">
        <v>897934</v>
      </c>
      <c r="H3" s="33"/>
    </row>
    <row r="4" spans="1:15" s="56" customFormat="1">
      <c r="A4" s="185" t="s">
        <v>75</v>
      </c>
      <c r="B4" s="32">
        <f>B36</f>
        <v>6669</v>
      </c>
      <c r="C4" s="32">
        <f>C36</f>
        <v>8747</v>
      </c>
      <c r="D4" s="32">
        <f t="shared" ref="D4:F4" si="0">D36</f>
        <v>7768</v>
      </c>
      <c r="E4" s="32">
        <f t="shared" si="0"/>
        <v>6931</v>
      </c>
      <c r="F4" s="32">
        <f t="shared" si="0"/>
        <v>4959</v>
      </c>
      <c r="G4" s="32"/>
      <c r="H4" s="32"/>
    </row>
    <row r="5" spans="1:15" s="56" customFormat="1">
      <c r="A5" s="185" t="s">
        <v>76</v>
      </c>
      <c r="B5" s="32">
        <f>B42</f>
        <v>4197</v>
      </c>
      <c r="C5" s="32">
        <f>C42</f>
        <v>6098</v>
      </c>
      <c r="D5" s="32">
        <f t="shared" ref="D5:F5" si="1">D42</f>
        <v>4295</v>
      </c>
      <c r="E5" s="32">
        <f t="shared" si="1"/>
        <v>3439</v>
      </c>
      <c r="F5" s="32">
        <f t="shared" si="1"/>
        <v>564</v>
      </c>
      <c r="G5" s="32"/>
      <c r="H5" s="34"/>
    </row>
    <row r="6" spans="1:15">
      <c r="A6" s="185" t="s">
        <v>77</v>
      </c>
      <c r="B6" s="32">
        <f>B49</f>
        <v>2649</v>
      </c>
      <c r="C6" s="32">
        <f>C49</f>
        <v>1838</v>
      </c>
      <c r="D6" s="32">
        <f t="shared" ref="D6:F6" si="2">D49</f>
        <v>6721</v>
      </c>
      <c r="E6" s="32">
        <f t="shared" si="2"/>
        <v>8235</v>
      </c>
      <c r="F6" s="32">
        <f t="shared" si="2"/>
        <v>3526</v>
      </c>
      <c r="G6" s="32"/>
      <c r="H6" s="32"/>
    </row>
    <row r="7" spans="1:15" s="3" customFormat="1">
      <c r="A7" s="174" t="s">
        <v>78</v>
      </c>
      <c r="B7" s="183">
        <f>B6/B3*1000</f>
        <v>2.9501054643214313</v>
      </c>
      <c r="C7" s="183">
        <f t="shared" ref="C7:F7" si="3">C6/C3*1000</f>
        <v>2.0469210431947116</v>
      </c>
      <c r="D7" s="183">
        <f t="shared" si="3"/>
        <v>7.4849599191031864</v>
      </c>
      <c r="E7" s="183">
        <f t="shared" si="3"/>
        <v>9.171052660885989</v>
      </c>
      <c r="F7" s="183">
        <f t="shared" si="3"/>
        <v>3.926791946846873</v>
      </c>
      <c r="G7" s="183"/>
      <c r="H7" s="183"/>
      <c r="I7" s="183"/>
      <c r="J7" s="183"/>
      <c r="K7" s="183"/>
      <c r="L7" s="183"/>
      <c r="M7" s="183"/>
      <c r="N7" s="183"/>
      <c r="O7" s="183"/>
    </row>
    <row r="9" spans="1:15">
      <c r="A9" s="185"/>
      <c r="B9" s="32">
        <f t="shared" ref="B9:G9" si="4">B2</f>
        <v>2008</v>
      </c>
      <c r="C9" s="32">
        <f t="shared" si="4"/>
        <v>2009</v>
      </c>
      <c r="D9" s="32">
        <f t="shared" si="4"/>
        <v>2010</v>
      </c>
      <c r="E9" s="32">
        <f t="shared" si="4"/>
        <v>2011</v>
      </c>
      <c r="F9" s="32">
        <f t="shared" si="4"/>
        <v>2012</v>
      </c>
      <c r="G9" s="32">
        <f t="shared" si="4"/>
        <v>2013</v>
      </c>
      <c r="H9" s="32"/>
    </row>
    <row r="10" spans="1:15" s="56" customFormat="1">
      <c r="A10" s="185" t="s">
        <v>79</v>
      </c>
      <c r="B10" s="32">
        <f>B56</f>
        <v>6981</v>
      </c>
      <c r="C10" s="32">
        <f>C56</f>
        <v>7943</v>
      </c>
      <c r="D10" s="32">
        <f t="shared" ref="D10:F10" si="5">D56</f>
        <v>8839</v>
      </c>
      <c r="E10" s="32">
        <f t="shared" si="5"/>
        <v>8812</v>
      </c>
      <c r="F10" s="32">
        <f t="shared" si="5"/>
        <v>12619</v>
      </c>
      <c r="G10" s="32"/>
      <c r="H10" s="32"/>
    </row>
    <row r="11" spans="1:15">
      <c r="A11" s="185" t="s">
        <v>80</v>
      </c>
      <c r="B11" s="32">
        <f>B62</f>
        <v>2400</v>
      </c>
      <c r="C11" s="32">
        <f>C62</f>
        <v>2869</v>
      </c>
      <c r="D11" s="32">
        <f t="shared" ref="D11:F11" si="6">D62</f>
        <v>2653</v>
      </c>
      <c r="E11" s="32">
        <f t="shared" si="6"/>
        <v>2326</v>
      </c>
      <c r="F11" s="32">
        <f t="shared" si="6"/>
        <v>1332</v>
      </c>
      <c r="G11" s="32"/>
      <c r="H11" s="32"/>
    </row>
    <row r="12" spans="1:15">
      <c r="A12" s="185" t="s">
        <v>81</v>
      </c>
      <c r="B12" s="34">
        <f>B68</f>
        <v>2208</v>
      </c>
      <c r="C12" s="34">
        <f>C68</f>
        <v>2173</v>
      </c>
      <c r="D12" s="34">
        <f t="shared" ref="D12:F12" si="7">D68</f>
        <v>5046</v>
      </c>
      <c r="E12" s="34">
        <f t="shared" si="7"/>
        <v>9485</v>
      </c>
      <c r="F12" s="34">
        <f t="shared" si="7"/>
        <v>3937</v>
      </c>
      <c r="G12" s="34"/>
      <c r="H12" s="34"/>
    </row>
    <row r="13" spans="1:15">
      <c r="A13" s="185" t="s">
        <v>78</v>
      </c>
      <c r="B13" s="183">
        <f>B12/B3*1000</f>
        <v>2.4589780540663346</v>
      </c>
      <c r="C13" s="183">
        <f t="shared" ref="C13:F13" si="8">C12/C3*1000</f>
        <v>2.4199996881730725</v>
      </c>
      <c r="D13" s="183">
        <f t="shared" si="8"/>
        <v>5.6195666942113789</v>
      </c>
      <c r="E13" s="183">
        <f t="shared" si="8"/>
        <v>10.563137157073905</v>
      </c>
      <c r="F13" s="183">
        <f t="shared" si="8"/>
        <v>4.3845093291934596</v>
      </c>
      <c r="G13" s="183"/>
      <c r="H13" s="32"/>
    </row>
    <row r="14" spans="1:15">
      <c r="B14" s="56"/>
    </row>
    <row r="15" spans="1:15">
      <c r="A15" s="185"/>
      <c r="B15" s="32">
        <f t="shared" ref="B15:G15" si="9">B9</f>
        <v>2008</v>
      </c>
      <c r="C15" s="32">
        <f t="shared" si="9"/>
        <v>2009</v>
      </c>
      <c r="D15" s="32">
        <f t="shared" si="9"/>
        <v>2010</v>
      </c>
      <c r="E15" s="32">
        <f t="shared" si="9"/>
        <v>2011</v>
      </c>
      <c r="F15" s="32">
        <f t="shared" si="9"/>
        <v>2012</v>
      </c>
      <c r="G15" s="32">
        <f t="shared" si="9"/>
        <v>2013</v>
      </c>
      <c r="H15" s="32"/>
    </row>
    <row r="16" spans="1:15">
      <c r="A16" s="185" t="s">
        <v>85</v>
      </c>
      <c r="B16" s="32">
        <f>B4+B10</f>
        <v>13650</v>
      </c>
      <c r="C16" s="32">
        <f>C4+C10</f>
        <v>16690</v>
      </c>
      <c r="D16" s="32">
        <f>D4+D10</f>
        <v>16607</v>
      </c>
      <c r="E16" s="32">
        <f t="shared" ref="E16:F16" si="10">E4+E10</f>
        <v>15743</v>
      </c>
      <c r="F16" s="32">
        <f t="shared" si="10"/>
        <v>17578</v>
      </c>
      <c r="G16" s="32"/>
      <c r="H16" s="32"/>
    </row>
    <row r="17" spans="1:21">
      <c r="A17" s="185" t="s">
        <v>86</v>
      </c>
      <c r="B17" s="32">
        <f t="shared" ref="B17" si="11">B5+B11</f>
        <v>6597</v>
      </c>
      <c r="C17" s="32">
        <f t="shared" ref="C17:F18" si="12">C5+C11</f>
        <v>8967</v>
      </c>
      <c r="D17" s="32">
        <f t="shared" si="12"/>
        <v>6948</v>
      </c>
      <c r="E17" s="32">
        <f t="shared" si="12"/>
        <v>5765</v>
      </c>
      <c r="F17" s="32">
        <f t="shared" si="12"/>
        <v>1896</v>
      </c>
      <c r="G17" s="32"/>
      <c r="H17" s="32"/>
    </row>
    <row r="18" spans="1:21">
      <c r="A18" s="185" t="s">
        <v>87</v>
      </c>
      <c r="B18" s="32">
        <f t="shared" ref="B18" si="13">B6+B12</f>
        <v>4857</v>
      </c>
      <c r="C18" s="32">
        <f t="shared" si="12"/>
        <v>4011</v>
      </c>
      <c r="D18" s="32">
        <f t="shared" si="12"/>
        <v>11767</v>
      </c>
      <c r="E18" s="32">
        <f t="shared" si="12"/>
        <v>17720</v>
      </c>
      <c r="F18" s="32">
        <f t="shared" si="12"/>
        <v>7463</v>
      </c>
      <c r="G18" s="32"/>
      <c r="H18" s="32"/>
    </row>
    <row r="19" spans="1:21">
      <c r="A19" s="185" t="s">
        <v>82</v>
      </c>
      <c r="B19" s="31">
        <f t="shared" ref="B19:C21" si="14">B16/B$3*1000</f>
        <v>15.20156269837204</v>
      </c>
      <c r="C19" s="31">
        <f t="shared" si="14"/>
        <v>18.587112193101053</v>
      </c>
      <c r="D19" s="31">
        <f t="shared" ref="D19:F19" si="15">D16/D$3*1000</f>
        <v>18.494677782554174</v>
      </c>
      <c r="E19" s="31">
        <f t="shared" si="15"/>
        <v>17.532468978789087</v>
      </c>
      <c r="F19" s="31">
        <f t="shared" si="15"/>
        <v>19.576049019192947</v>
      </c>
      <c r="G19" s="31"/>
      <c r="H19" s="31"/>
    </row>
    <row r="20" spans="1:21" s="97" customFormat="1">
      <c r="A20" s="186" t="s">
        <v>83</v>
      </c>
      <c r="B20" s="96">
        <f t="shared" si="14"/>
        <v>7.3468651370813447</v>
      </c>
      <c r="C20" s="96">
        <f t="shared" si="14"/>
        <v>9.9862573418536318</v>
      </c>
      <c r="D20" s="96">
        <f t="shared" ref="D20:F21" si="16">D17/D$3*1000</f>
        <v>7.7377624636109115</v>
      </c>
      <c r="E20" s="96">
        <f t="shared" si="16"/>
        <v>6.4202936964186677</v>
      </c>
      <c r="F20" s="96">
        <f t="shared" si="16"/>
        <v>2.1115137638178307</v>
      </c>
      <c r="G20" s="96"/>
      <c r="H20" s="96"/>
    </row>
    <row r="21" spans="1:21">
      <c r="A21" s="185" t="s">
        <v>84</v>
      </c>
      <c r="B21" s="96">
        <f t="shared" si="14"/>
        <v>5.4090835183877655</v>
      </c>
      <c r="C21" s="96">
        <f t="shared" si="14"/>
        <v>4.4669207313677841</v>
      </c>
      <c r="D21" s="96">
        <f t="shared" si="16"/>
        <v>13.104526613314563</v>
      </c>
      <c r="E21" s="96">
        <f t="shared" si="16"/>
        <v>19.734189817959894</v>
      </c>
      <c r="F21" s="96">
        <f t="shared" si="16"/>
        <v>8.3113012760403322</v>
      </c>
      <c r="G21" s="96"/>
      <c r="H21" s="32"/>
    </row>
    <row r="22" spans="1:21">
      <c r="A22" s="187"/>
      <c r="B22" s="56"/>
      <c r="C22" s="56"/>
      <c r="D22" s="56"/>
      <c r="E22" s="57"/>
      <c r="F22" s="57"/>
      <c r="G22" s="57"/>
    </row>
    <row r="23" spans="1:21">
      <c r="A23" s="188"/>
      <c r="B23" s="61"/>
      <c r="C23" s="61"/>
      <c r="D23" s="61"/>
      <c r="E23" s="61"/>
      <c r="F23" s="61"/>
      <c r="G23" s="61"/>
      <c r="H23" s="32"/>
    </row>
    <row r="24" spans="1:21">
      <c r="A24" s="187"/>
      <c r="B24" s="61"/>
      <c r="C24" s="61"/>
      <c r="D24" s="61"/>
      <c r="E24" s="61"/>
      <c r="F24" s="61"/>
      <c r="G24" s="61"/>
    </row>
    <row r="25" spans="1:21">
      <c r="A25" s="187"/>
      <c r="B25" s="61"/>
      <c r="C25" s="61"/>
      <c r="D25" s="61"/>
      <c r="E25" s="61"/>
      <c r="F25" s="61"/>
      <c r="G25" s="61"/>
    </row>
    <row r="26" spans="1:21" s="56" customFormat="1">
      <c r="A26" s="188"/>
      <c r="B26" s="61"/>
      <c r="C26" s="61"/>
      <c r="D26" s="61"/>
      <c r="E26" s="61"/>
      <c r="F26" s="61"/>
      <c r="G26" s="61"/>
    </row>
    <row r="27" spans="1:21" s="56" customFormat="1">
      <c r="A27" s="187"/>
      <c r="B27" s="61"/>
      <c r="C27" s="61"/>
      <c r="D27" s="61"/>
      <c r="E27" s="61"/>
      <c r="F27" s="61"/>
      <c r="G27" s="61"/>
    </row>
    <row r="28" spans="1:21" s="56" customFormat="1">
      <c r="A28" s="187"/>
      <c r="B28" s="61"/>
      <c r="C28" s="61"/>
      <c r="D28" s="61"/>
      <c r="E28" s="61"/>
      <c r="F28" s="61"/>
      <c r="G28" s="61"/>
    </row>
    <row r="29" spans="1:21" s="56" customFormat="1">
      <c r="A29" s="58"/>
      <c r="B29" s="58"/>
      <c r="C29" s="61"/>
      <c r="D29" s="61"/>
      <c r="E29" s="61"/>
      <c r="F29" s="61"/>
      <c r="G29" s="61"/>
    </row>
    <row r="30" spans="1:21" s="3" customFormat="1">
      <c r="A30" s="174"/>
      <c r="B30" s="174">
        <f t="shared" ref="B30:G30" si="17">B2</f>
        <v>2008</v>
      </c>
      <c r="C30" s="174">
        <f t="shared" si="17"/>
        <v>2009</v>
      </c>
      <c r="D30" s="174">
        <f t="shared" si="17"/>
        <v>2010</v>
      </c>
      <c r="E30" s="174">
        <f t="shared" si="17"/>
        <v>2011</v>
      </c>
      <c r="F30" s="174">
        <f t="shared" si="17"/>
        <v>2012</v>
      </c>
      <c r="G30" s="174">
        <f t="shared" si="17"/>
        <v>2013</v>
      </c>
      <c r="H30" s="174"/>
      <c r="I30" s="174"/>
      <c r="J30" s="174"/>
      <c r="K30" s="174"/>
      <c r="L30" s="174"/>
      <c r="M30" s="174"/>
      <c r="N30" s="174"/>
      <c r="O30" s="174"/>
    </row>
    <row r="31" spans="1:21" s="3" customFormat="1">
      <c r="A31" s="174" t="s">
        <v>75</v>
      </c>
      <c r="B31" s="175"/>
      <c r="C31" s="175"/>
      <c r="D31" s="175"/>
      <c r="E31" s="3" t="s">
        <v>75</v>
      </c>
      <c r="F31" s="175"/>
      <c r="G31" s="175"/>
      <c r="H31" s="175"/>
      <c r="I31" s="175"/>
      <c r="J31" s="175"/>
      <c r="K31" s="175"/>
      <c r="L31" s="175"/>
      <c r="M31" s="175"/>
      <c r="N31" s="175"/>
    </row>
    <row r="32" spans="1:21" s="3" customFormat="1">
      <c r="A32" s="58" t="str">
        <f>'2012-1'!$C$1</f>
        <v>Delaware Humane Association</v>
      </c>
      <c r="B32" s="32">
        <f>'2008-1'!$D$33</f>
        <v>0</v>
      </c>
      <c r="C32" s="32">
        <f>'2009-1'!$D$33</f>
        <v>0</v>
      </c>
      <c r="D32" s="32">
        <f>'2010-1'!$D$33</f>
        <v>677</v>
      </c>
      <c r="E32" s="32">
        <f>'2011-1'!$D$33</f>
        <v>573</v>
      </c>
      <c r="F32" s="32">
        <f>'2012-1'!$D$33</f>
        <v>560</v>
      </c>
      <c r="G32" s="32"/>
      <c r="H32" s="176"/>
      <c r="I32" s="176"/>
      <c r="J32" s="176"/>
      <c r="K32" s="176"/>
      <c r="L32" s="176"/>
      <c r="M32" s="176"/>
      <c r="N32" s="176"/>
      <c r="O32" s="176"/>
      <c r="P32" s="177"/>
      <c r="U32" s="5" t="s">
        <v>96</v>
      </c>
    </row>
    <row r="33" spans="1:16" s="3" customFormat="1">
      <c r="A33" s="192" t="str">
        <f>'2011-2'!$C$1</f>
        <v>Delaware SPCA</v>
      </c>
      <c r="B33" s="32">
        <f>'2008-2'!$D$33</f>
        <v>0</v>
      </c>
      <c r="C33" s="32">
        <f>'2009-2'!$D$33</f>
        <v>2082</v>
      </c>
      <c r="D33" s="32">
        <f>'2010-2'!$D$33</f>
        <v>1620</v>
      </c>
      <c r="E33" s="32">
        <f>'2011-2'!$D$33</f>
        <v>1689</v>
      </c>
      <c r="F33" s="32">
        <f>'2012-2'!$D$33</f>
        <v>0</v>
      </c>
      <c r="G33" s="32"/>
      <c r="H33" s="178"/>
      <c r="I33" s="178"/>
      <c r="J33" s="178"/>
      <c r="K33" s="178"/>
      <c r="L33" s="178"/>
      <c r="M33" s="178"/>
      <c r="N33" s="178"/>
      <c r="O33" s="178"/>
      <c r="P33" s="178"/>
    </row>
    <row r="34" spans="1:16" s="3" customFormat="1">
      <c r="A34" s="58" t="str">
        <f>'2012-3'!$C$1</f>
        <v>Kent County SPCA</v>
      </c>
      <c r="B34" s="32">
        <f>'2008-3'!$D$33</f>
        <v>6669</v>
      </c>
      <c r="C34" s="32">
        <f>'2009-3'!$D$33</f>
        <v>6665</v>
      </c>
      <c r="D34" s="32">
        <f>'2010-3'!$D$33</f>
        <v>5471</v>
      </c>
      <c r="E34" s="32">
        <f>'2011-3'!$D$33</f>
        <v>4669</v>
      </c>
      <c r="F34" s="32">
        <f>'2012-3'!$D$33</f>
        <v>3950</v>
      </c>
      <c r="G34" s="32"/>
      <c r="H34" s="175"/>
      <c r="I34" s="175"/>
      <c r="J34" s="175"/>
      <c r="K34" s="175"/>
      <c r="L34" s="175"/>
      <c r="M34" s="175"/>
      <c r="N34" s="175"/>
      <c r="O34" s="175"/>
      <c r="P34" s="175"/>
    </row>
    <row r="35" spans="1:16" s="3" customFormat="1">
      <c r="A35" s="58" t="s">
        <v>148</v>
      </c>
      <c r="B35" s="32"/>
      <c r="C35" s="32"/>
      <c r="D35" s="32"/>
      <c r="E35" s="32"/>
      <c r="F35" s="32">
        <f>Faithful!E4</f>
        <v>449</v>
      </c>
      <c r="G35" s="32"/>
      <c r="H35" s="175"/>
      <c r="I35" s="175"/>
      <c r="J35" s="175"/>
      <c r="K35" s="175"/>
      <c r="L35" s="175"/>
      <c r="M35" s="175"/>
      <c r="N35" s="175"/>
      <c r="O35" s="175"/>
      <c r="P35" s="175"/>
    </row>
    <row r="36" spans="1:16" s="179" customFormat="1">
      <c r="A36" s="13" t="s">
        <v>97</v>
      </c>
      <c r="B36" s="175">
        <f t="shared" ref="B36" si="18">SUM(B32:B34)</f>
        <v>6669</v>
      </c>
      <c r="C36" s="175">
        <f t="shared" ref="C36:E36" si="19">SUM(C32:C34)</f>
        <v>8747</v>
      </c>
      <c r="D36" s="175">
        <f t="shared" si="19"/>
        <v>7768</v>
      </c>
      <c r="E36" s="175">
        <f t="shared" si="19"/>
        <v>6931</v>
      </c>
      <c r="F36" s="175">
        <f>SUM(F32:F35)</f>
        <v>4959</v>
      </c>
      <c r="G36" s="175"/>
      <c r="H36" s="178"/>
      <c r="I36" s="178"/>
      <c r="J36" s="178"/>
      <c r="K36" s="178"/>
      <c r="L36" s="178"/>
      <c r="M36" s="178">
        <f t="shared" ref="M36:P36" si="20">SUM(M32:M34)</f>
        <v>0</v>
      </c>
      <c r="N36" s="178">
        <f t="shared" si="20"/>
        <v>0</v>
      </c>
      <c r="O36" s="178">
        <f t="shared" si="20"/>
        <v>0</v>
      </c>
      <c r="P36" s="178">
        <f t="shared" si="20"/>
        <v>0</v>
      </c>
    </row>
    <row r="37" spans="1:16" s="179" customFormat="1">
      <c r="A37" s="174" t="s">
        <v>76</v>
      </c>
      <c r="B37" s="36"/>
      <c r="C37" s="36"/>
      <c r="D37" s="36"/>
      <c r="E37" s="180" t="s">
        <v>76</v>
      </c>
      <c r="F37" s="181"/>
      <c r="G37" s="181"/>
      <c r="H37" s="182"/>
      <c r="I37" s="182"/>
      <c r="J37" s="182"/>
      <c r="K37" s="182"/>
      <c r="L37" s="182"/>
      <c r="M37" s="182"/>
      <c r="N37" s="182"/>
      <c r="O37" s="182"/>
      <c r="P37" s="182"/>
    </row>
    <row r="38" spans="1:16" s="179" customFormat="1">
      <c r="A38" s="174" t="str">
        <f>A32</f>
        <v>Delaware Humane Association</v>
      </c>
      <c r="B38" s="32">
        <f>'2008-1'!$D$66</f>
        <v>0</v>
      </c>
      <c r="C38" s="32">
        <f>'2009-1'!$D$66</f>
        <v>0</v>
      </c>
      <c r="D38" s="32">
        <f>'2010-1'!$D$66</f>
        <v>21</v>
      </c>
      <c r="E38" s="34">
        <f>'2011-1'!$D$66</f>
        <v>22</v>
      </c>
      <c r="F38" s="32">
        <f>'2012-1'!$D$66</f>
        <v>16</v>
      </c>
      <c r="G38" s="34"/>
      <c r="H38" s="176"/>
      <c r="I38" s="176"/>
      <c r="J38" s="176"/>
      <c r="K38" s="176"/>
      <c r="L38" s="176"/>
      <c r="M38" s="176"/>
      <c r="N38" s="176"/>
      <c r="O38" s="176"/>
      <c r="P38" s="177"/>
    </row>
    <row r="39" spans="1:16" s="3" customFormat="1">
      <c r="A39" s="174" t="str">
        <f>A33</f>
        <v>Delaware SPCA</v>
      </c>
      <c r="B39" s="32">
        <f>'2008-2'!$D$66</f>
        <v>0</v>
      </c>
      <c r="C39" s="32">
        <f>'2009-2'!$D$66</f>
        <v>567</v>
      </c>
      <c r="D39" s="32">
        <f>'2010-2'!$D$66</f>
        <v>296</v>
      </c>
      <c r="E39" s="32">
        <f>'2011-2'!$D$66</f>
        <v>192</v>
      </c>
      <c r="F39" s="32">
        <f>'2012-2'!$D$66</f>
        <v>0</v>
      </c>
      <c r="G39" s="32"/>
      <c r="H39" s="178"/>
      <c r="I39" s="178"/>
      <c r="J39" s="178"/>
      <c r="K39" s="178"/>
      <c r="L39" s="178"/>
      <c r="M39" s="178"/>
      <c r="N39" s="178"/>
      <c r="O39" s="178"/>
      <c r="P39" s="178"/>
    </row>
    <row r="40" spans="1:16" s="3" customFormat="1">
      <c r="A40" s="174" t="str">
        <f>A34</f>
        <v>Kent County SPCA</v>
      </c>
      <c r="B40" s="32">
        <f>'2008-3'!$D$66</f>
        <v>4197</v>
      </c>
      <c r="C40" s="32">
        <f>'2009-3'!$D$66</f>
        <v>5531</v>
      </c>
      <c r="D40" s="32">
        <f>'2010-3'!$D$66</f>
        <v>3978</v>
      </c>
      <c r="E40" s="32">
        <f>'2011-3'!$D$66</f>
        <v>3225</v>
      </c>
      <c r="F40" s="32">
        <f>'2012-3'!$D$66</f>
        <v>519</v>
      </c>
      <c r="G40" s="32"/>
      <c r="H40" s="175"/>
      <c r="I40" s="175"/>
      <c r="J40" s="175"/>
      <c r="K40" s="175"/>
      <c r="L40" s="175"/>
      <c r="M40" s="175"/>
      <c r="N40" s="175"/>
      <c r="O40" s="175"/>
      <c r="P40" s="175"/>
    </row>
    <row r="41" spans="1:16" s="3" customFormat="1">
      <c r="A41" s="174" t="str">
        <f>A35</f>
        <v>Faithful Friends</v>
      </c>
      <c r="B41" s="32"/>
      <c r="C41" s="32"/>
      <c r="D41" s="32"/>
      <c r="E41" s="32"/>
      <c r="F41" s="32">
        <f>Faithful!E7</f>
        <v>29</v>
      </c>
      <c r="G41" s="32"/>
      <c r="H41" s="175"/>
      <c r="I41" s="175"/>
      <c r="J41" s="175"/>
      <c r="K41" s="175"/>
      <c r="L41" s="175"/>
      <c r="M41" s="175"/>
      <c r="N41" s="175"/>
      <c r="O41" s="175"/>
      <c r="P41" s="175"/>
    </row>
    <row r="42" spans="1:16" s="3" customFormat="1">
      <c r="A42" s="13" t="s">
        <v>97</v>
      </c>
      <c r="B42" s="175">
        <f t="shared" ref="B42" si="21">SUM(B38:B40)</f>
        <v>4197</v>
      </c>
      <c r="C42" s="175">
        <f t="shared" ref="C42:E42" si="22">SUM(C38:C40)</f>
        <v>6098</v>
      </c>
      <c r="D42" s="175">
        <f t="shared" si="22"/>
        <v>4295</v>
      </c>
      <c r="E42" s="175">
        <f t="shared" si="22"/>
        <v>3439</v>
      </c>
      <c r="F42" s="175">
        <f>SUM(F38:F41)</f>
        <v>564</v>
      </c>
      <c r="G42" s="175"/>
      <c r="H42" s="178"/>
      <c r="I42" s="178"/>
      <c r="J42" s="178"/>
      <c r="K42" s="178"/>
      <c r="L42" s="178"/>
      <c r="M42" s="178"/>
      <c r="N42" s="178"/>
      <c r="O42" s="178"/>
      <c r="P42" s="178"/>
    </row>
    <row r="43" spans="1:16" s="3" customFormat="1">
      <c r="A43" s="13"/>
      <c r="B43" s="13"/>
      <c r="C43" s="13"/>
      <c r="D43" s="13"/>
      <c r="E43" s="175"/>
      <c r="F43" s="175"/>
      <c r="G43" s="175"/>
      <c r="H43" s="178"/>
      <c r="I43" s="178"/>
      <c r="J43" s="178"/>
      <c r="K43" s="178"/>
      <c r="L43" s="178"/>
      <c r="M43" s="178"/>
      <c r="N43" s="178"/>
      <c r="O43" s="178"/>
      <c r="P43" s="178"/>
    </row>
    <row r="44" spans="1:16" s="3" customFormat="1">
      <c r="A44" s="20" t="s">
        <v>98</v>
      </c>
      <c r="B44" s="13"/>
      <c r="C44" s="13"/>
      <c r="D44" s="13"/>
      <c r="E44" s="175"/>
      <c r="F44" s="175"/>
      <c r="G44" s="175"/>
      <c r="H44" s="178"/>
      <c r="I44" s="178"/>
      <c r="J44" s="178"/>
      <c r="K44" s="178"/>
      <c r="L44" s="178"/>
      <c r="M44" s="178"/>
      <c r="N44" s="178"/>
      <c r="O44" s="178"/>
      <c r="P44" s="178"/>
    </row>
    <row r="45" spans="1:16" s="179" customFormat="1">
      <c r="A45" s="174" t="str">
        <f>A38</f>
        <v>Delaware Humane Association</v>
      </c>
      <c r="B45" s="32">
        <f>'2008-1'!$D$75</f>
        <v>0</v>
      </c>
      <c r="C45" s="32">
        <f>'2009-1'!$D$75</f>
        <v>0</v>
      </c>
      <c r="D45" s="32">
        <f>'2010-1'!$D$75</f>
        <v>1625</v>
      </c>
      <c r="E45" s="34">
        <f>'2011-1'!$D$75</f>
        <v>1611</v>
      </c>
      <c r="F45" s="32">
        <f>'2012-1'!$D$75</f>
        <v>1325</v>
      </c>
      <c r="G45" s="34"/>
      <c r="H45" s="176"/>
      <c r="I45" s="176"/>
      <c r="J45" s="176"/>
      <c r="K45" s="176"/>
      <c r="L45" s="176"/>
      <c r="M45" s="176"/>
      <c r="N45" s="176"/>
      <c r="O45" s="176"/>
      <c r="P45" s="177"/>
    </row>
    <row r="46" spans="1:16" s="3" customFormat="1">
      <c r="A46" s="174" t="str">
        <f>A39</f>
        <v>Delaware SPCA</v>
      </c>
      <c r="B46" s="32">
        <f>'2008-2'!$D$75</f>
        <v>0</v>
      </c>
      <c r="C46" s="32">
        <f>'2009-2'!$D$75</f>
        <v>1836</v>
      </c>
      <c r="D46" s="32">
        <f>'2010-2'!$D$75</f>
        <v>3792</v>
      </c>
      <c r="E46" s="32">
        <f>'2011-2'!$D$75</f>
        <v>4158</v>
      </c>
      <c r="F46" s="32">
        <f>'2012-2'!$D$75</f>
        <v>0</v>
      </c>
      <c r="G46" s="32"/>
      <c r="H46" s="178"/>
      <c r="I46" s="178"/>
      <c r="J46" s="178"/>
      <c r="K46" s="178"/>
      <c r="L46" s="178"/>
      <c r="M46" s="178"/>
      <c r="N46" s="178"/>
      <c r="O46" s="178"/>
      <c r="P46" s="178"/>
    </row>
    <row r="47" spans="1:16" s="3" customFormat="1">
      <c r="A47" s="174" t="str">
        <f>A40</f>
        <v>Kent County SPCA</v>
      </c>
      <c r="B47" s="32">
        <f>'2008-3'!$D$75</f>
        <v>2649</v>
      </c>
      <c r="C47" s="32">
        <f>'2009-3'!$D$75</f>
        <v>2</v>
      </c>
      <c r="D47" s="32">
        <f>'2010-3'!$D$75</f>
        <v>1304</v>
      </c>
      <c r="E47" s="32">
        <f>'2011-3'!$D$75</f>
        <v>2466</v>
      </c>
      <c r="F47" s="32">
        <f>'2012-3'!$D$75</f>
        <v>1777</v>
      </c>
      <c r="G47" s="32"/>
      <c r="H47" s="175"/>
      <c r="I47" s="175"/>
      <c r="J47" s="175"/>
      <c r="K47" s="175"/>
      <c r="L47" s="175"/>
      <c r="M47" s="175"/>
      <c r="N47" s="175"/>
      <c r="O47" s="175"/>
      <c r="P47" s="175"/>
    </row>
    <row r="48" spans="1:16" s="3" customFormat="1">
      <c r="A48" s="174" t="str">
        <f>A41</f>
        <v>Faithful Friends</v>
      </c>
      <c r="B48" s="32"/>
      <c r="C48" s="32"/>
      <c r="D48" s="32"/>
      <c r="E48" s="32"/>
      <c r="F48" s="32">
        <f>Faithful!E8</f>
        <v>424</v>
      </c>
      <c r="G48" s="32"/>
      <c r="H48" s="175"/>
      <c r="I48" s="175"/>
      <c r="J48" s="175"/>
      <c r="K48" s="175"/>
      <c r="L48" s="175"/>
      <c r="M48" s="175"/>
      <c r="N48" s="175"/>
      <c r="O48" s="175"/>
      <c r="P48" s="175"/>
    </row>
    <row r="49" spans="1:16" s="3" customFormat="1">
      <c r="A49" s="13" t="s">
        <v>97</v>
      </c>
      <c r="B49" s="175">
        <f t="shared" ref="B49" si="23">SUM(B45:B47)</f>
        <v>2649</v>
      </c>
      <c r="C49" s="175">
        <f t="shared" ref="C49:E49" si="24">SUM(C45:C47)</f>
        <v>1838</v>
      </c>
      <c r="D49" s="175">
        <f t="shared" si="24"/>
        <v>6721</v>
      </c>
      <c r="E49" s="175">
        <f t="shared" si="24"/>
        <v>8235</v>
      </c>
      <c r="F49" s="175">
        <f>SUM(F45:F48)</f>
        <v>3526</v>
      </c>
      <c r="G49" s="175"/>
      <c r="H49" s="178"/>
      <c r="I49" s="178"/>
      <c r="J49" s="178"/>
      <c r="K49" s="178"/>
      <c r="L49" s="178"/>
      <c r="M49" s="178"/>
      <c r="N49" s="178"/>
      <c r="O49" s="178"/>
      <c r="P49" s="178"/>
    </row>
    <row r="50" spans="1:16" s="3" customFormat="1">
      <c r="A50" s="174"/>
      <c r="H50" s="176"/>
      <c r="I50" s="176"/>
      <c r="J50" s="176"/>
      <c r="K50" s="176"/>
      <c r="L50" s="176"/>
      <c r="M50" s="176"/>
      <c r="N50" s="176"/>
      <c r="O50" s="176"/>
      <c r="P50" s="176"/>
    </row>
    <row r="51" spans="1:16" s="3" customFormat="1">
      <c r="A51" s="174" t="s">
        <v>79</v>
      </c>
      <c r="B51" s="175"/>
      <c r="C51" s="175"/>
      <c r="D51" s="175"/>
      <c r="E51" s="3" t="s">
        <v>79</v>
      </c>
      <c r="F51" s="175"/>
      <c r="G51" s="175"/>
      <c r="H51" s="176"/>
      <c r="I51" s="176"/>
      <c r="J51" s="176"/>
      <c r="K51" s="176"/>
      <c r="L51" s="176"/>
      <c r="M51" s="176"/>
      <c r="N51" s="176"/>
      <c r="O51" s="176"/>
      <c r="P51" s="176"/>
    </row>
    <row r="52" spans="1:16" s="3" customFormat="1">
      <c r="A52" s="174" t="str">
        <f>A38</f>
        <v>Delaware Humane Association</v>
      </c>
      <c r="B52" s="32">
        <f>'2008-1'!$C$33</f>
        <v>0</v>
      </c>
      <c r="C52" s="32">
        <f>'2009-1'!$C$33</f>
        <v>0</v>
      </c>
      <c r="D52" s="32">
        <f>'2010-1'!$C$33</f>
        <v>397</v>
      </c>
      <c r="E52" s="32">
        <f>'2011-1'!$C$33</f>
        <v>405</v>
      </c>
      <c r="F52" s="32">
        <f>'2012-1'!$C$33</f>
        <v>321</v>
      </c>
      <c r="G52" s="32"/>
      <c r="H52" s="178"/>
      <c r="I52" s="178"/>
      <c r="J52" s="178"/>
      <c r="K52" s="178"/>
      <c r="L52" s="178"/>
      <c r="M52" s="178"/>
      <c r="N52" s="178"/>
      <c r="O52" s="176"/>
      <c r="P52" s="177"/>
    </row>
    <row r="53" spans="1:16" s="3" customFormat="1">
      <c r="A53" s="174" t="str">
        <f>A39</f>
        <v>Delaware SPCA</v>
      </c>
      <c r="B53" s="32">
        <f>'2008-2'!$C$33</f>
        <v>0</v>
      </c>
      <c r="C53" s="32">
        <f>'2009-2'!$C$33</f>
        <v>2009</v>
      </c>
      <c r="D53" s="32">
        <f>'2010-2'!$C$33</f>
        <v>1875</v>
      </c>
      <c r="E53" s="32">
        <f>'2011-2'!$C$33</f>
        <v>1736</v>
      </c>
      <c r="F53" s="32">
        <f>'2012-2'!$C$33</f>
        <v>0</v>
      </c>
      <c r="G53" s="32"/>
      <c r="H53" s="178"/>
      <c r="I53" s="178"/>
      <c r="J53" s="178"/>
      <c r="K53" s="178"/>
      <c r="L53" s="178"/>
      <c r="M53" s="178"/>
      <c r="N53" s="178"/>
      <c r="O53" s="178"/>
      <c r="P53" s="178"/>
    </row>
    <row r="54" spans="1:16" s="3" customFormat="1">
      <c r="A54" s="174" t="str">
        <f>A40</f>
        <v>Kent County SPCA</v>
      </c>
      <c r="B54" s="32">
        <f>'2008-3'!$C$33</f>
        <v>6981</v>
      </c>
      <c r="C54" s="32">
        <f>'2009-3'!$C$33</f>
        <v>5934</v>
      </c>
      <c r="D54" s="32">
        <f>'2010-3'!$C$33</f>
        <v>6567</v>
      </c>
      <c r="E54" s="32">
        <f>'2011-3'!$C$33</f>
        <v>6671</v>
      </c>
      <c r="F54" s="32">
        <f>'2012-3'!$C$33</f>
        <v>12021</v>
      </c>
      <c r="G54" s="32"/>
      <c r="H54" s="178"/>
      <c r="I54" s="178"/>
      <c r="J54" s="178"/>
      <c r="K54" s="178"/>
      <c r="L54" s="178"/>
      <c r="M54" s="178"/>
      <c r="N54" s="178"/>
      <c r="O54" s="178"/>
      <c r="P54" s="178"/>
    </row>
    <row r="55" spans="1:16" s="3" customFormat="1">
      <c r="A55" s="174" t="str">
        <f>A41</f>
        <v>Faithful Friends</v>
      </c>
      <c r="B55" s="32"/>
      <c r="C55" s="32"/>
      <c r="D55" s="32"/>
      <c r="E55" s="32"/>
      <c r="F55" s="32">
        <f>Faithful!F4</f>
        <v>277</v>
      </c>
      <c r="G55" s="32"/>
      <c r="H55" s="178"/>
      <c r="I55" s="178"/>
      <c r="J55" s="178"/>
      <c r="K55" s="178"/>
      <c r="L55" s="178"/>
      <c r="M55" s="178"/>
      <c r="N55" s="178"/>
      <c r="O55" s="178"/>
      <c r="P55" s="178"/>
    </row>
    <row r="56" spans="1:16" s="3" customFormat="1">
      <c r="A56" s="13" t="s">
        <v>97</v>
      </c>
      <c r="B56" s="175">
        <f t="shared" ref="B56" si="25">SUM(B52:B54)</f>
        <v>6981</v>
      </c>
      <c r="C56" s="175">
        <f t="shared" ref="C56:D56" si="26">SUM(C52:C54)</f>
        <v>7943</v>
      </c>
      <c r="D56" s="175">
        <f t="shared" si="26"/>
        <v>8839</v>
      </c>
      <c r="E56" s="175">
        <f>SUM(E52:E54)</f>
        <v>8812</v>
      </c>
      <c r="F56" s="175">
        <f>SUM(F52:F55)</f>
        <v>12619</v>
      </c>
      <c r="G56" s="175"/>
      <c r="H56" s="178"/>
      <c r="I56" s="178"/>
      <c r="J56" s="178"/>
      <c r="K56" s="178"/>
      <c r="L56" s="178"/>
      <c r="M56" s="178"/>
      <c r="N56" s="178"/>
      <c r="O56" s="178"/>
      <c r="P56" s="178"/>
    </row>
    <row r="57" spans="1:16" s="3" customFormat="1">
      <c r="A57" s="20" t="s">
        <v>80</v>
      </c>
      <c r="B57" s="36"/>
      <c r="C57" s="36"/>
      <c r="D57" s="36"/>
      <c r="E57" s="180" t="s">
        <v>80</v>
      </c>
      <c r="F57" s="181"/>
      <c r="G57" s="181"/>
      <c r="H57" s="176"/>
      <c r="I57" s="176"/>
      <c r="J57" s="176"/>
      <c r="K57" s="176"/>
      <c r="L57" s="176"/>
      <c r="M57" s="176"/>
      <c r="N57" s="176"/>
      <c r="O57" s="182"/>
      <c r="P57" s="182"/>
    </row>
    <row r="58" spans="1:16" s="3" customFormat="1">
      <c r="A58" s="174" t="str">
        <f>A52</f>
        <v>Delaware Humane Association</v>
      </c>
      <c r="B58" s="32">
        <f>'2008-1'!$C$66</f>
        <v>0</v>
      </c>
      <c r="C58" s="32">
        <f>'2009-1'!$C$66</f>
        <v>0</v>
      </c>
      <c r="D58" s="32">
        <f>'2010-1'!$C$66</f>
        <v>7</v>
      </c>
      <c r="E58" s="34">
        <f>'2011-1'!$C$66</f>
        <v>7</v>
      </c>
      <c r="F58" s="34">
        <f>'2012-1'!$C$66</f>
        <v>5</v>
      </c>
      <c r="G58" s="34"/>
      <c r="H58" s="176"/>
      <c r="I58" s="176"/>
      <c r="J58" s="176"/>
      <c r="K58" s="176"/>
      <c r="L58" s="176"/>
      <c r="M58" s="176"/>
      <c r="N58" s="176"/>
      <c r="O58" s="176"/>
      <c r="P58" s="177"/>
    </row>
    <row r="59" spans="1:16" s="3" customFormat="1">
      <c r="A59" s="174" t="str">
        <f>A53</f>
        <v>Delaware SPCA</v>
      </c>
      <c r="B59" s="32">
        <f>'2008-2'!$C$66</f>
        <v>0</v>
      </c>
      <c r="C59" s="32">
        <f>'2009-2'!$C$66</f>
        <v>277</v>
      </c>
      <c r="D59" s="32">
        <f>'2010-2'!$C$66</f>
        <v>212</v>
      </c>
      <c r="E59" s="32">
        <f>'2011-2'!$C$66</f>
        <v>158</v>
      </c>
      <c r="F59" s="32">
        <f>'2012-2'!$C$66</f>
        <v>0</v>
      </c>
      <c r="G59" s="32"/>
      <c r="H59" s="178"/>
      <c r="I59" s="178"/>
      <c r="J59" s="178"/>
      <c r="K59" s="178"/>
      <c r="L59" s="178"/>
      <c r="M59" s="178"/>
      <c r="N59" s="178"/>
      <c r="O59" s="178"/>
      <c r="P59" s="178"/>
    </row>
    <row r="60" spans="1:16" s="3" customFormat="1">
      <c r="A60" s="174" t="str">
        <f>A54</f>
        <v>Kent County SPCA</v>
      </c>
      <c r="B60" s="32">
        <f>'2008-3'!$C$66</f>
        <v>2400</v>
      </c>
      <c r="C60" s="32">
        <f>'2009-3'!$C$66</f>
        <v>2592</v>
      </c>
      <c r="D60" s="32">
        <f>'2010-3'!$C$66</f>
        <v>2434</v>
      </c>
      <c r="E60" s="32">
        <f>'2011-3'!$C$66</f>
        <v>2161</v>
      </c>
      <c r="F60" s="32">
        <f>'2012-3'!$C$66</f>
        <v>1327</v>
      </c>
      <c r="G60" s="32"/>
      <c r="H60" s="175"/>
      <c r="I60" s="175"/>
      <c r="J60" s="175"/>
      <c r="K60" s="175"/>
      <c r="L60" s="175"/>
      <c r="M60" s="175"/>
      <c r="N60" s="175"/>
      <c r="O60" s="175"/>
      <c r="P60" s="175"/>
    </row>
    <row r="61" spans="1:16" s="3" customFormat="1">
      <c r="A61" s="174" t="str">
        <f>A55</f>
        <v>Faithful Friends</v>
      </c>
      <c r="B61" s="32"/>
      <c r="C61" s="32"/>
      <c r="D61" s="32"/>
      <c r="E61" s="32"/>
      <c r="F61" s="32">
        <f>Faithful!F7</f>
        <v>0</v>
      </c>
      <c r="G61" s="32"/>
      <c r="H61" s="175"/>
      <c r="I61" s="175"/>
      <c r="J61" s="175"/>
      <c r="K61" s="175"/>
      <c r="L61" s="175"/>
      <c r="M61" s="175"/>
      <c r="N61" s="175"/>
      <c r="O61" s="175"/>
      <c r="P61" s="175"/>
    </row>
    <row r="62" spans="1:16" s="3" customFormat="1">
      <c r="A62" s="13" t="s">
        <v>97</v>
      </c>
      <c r="B62" s="175">
        <f t="shared" ref="B62" si="27">SUM(B58:B60)</f>
        <v>2400</v>
      </c>
      <c r="C62" s="175">
        <f t="shared" ref="C62:E62" si="28">SUM(C58:C60)</f>
        <v>2869</v>
      </c>
      <c r="D62" s="175">
        <f t="shared" si="28"/>
        <v>2653</v>
      </c>
      <c r="E62" s="175">
        <f t="shared" si="28"/>
        <v>2326</v>
      </c>
      <c r="F62" s="259">
        <f>SUM(F58:F61)</f>
        <v>1332</v>
      </c>
      <c r="G62" s="175"/>
      <c r="H62" s="178"/>
      <c r="I62" s="178"/>
      <c r="J62" s="178"/>
      <c r="K62" s="178"/>
      <c r="L62" s="178"/>
      <c r="M62" s="178"/>
      <c r="N62" s="178"/>
      <c r="O62" s="178"/>
      <c r="P62" s="178"/>
    </row>
    <row r="63" spans="1:16" s="3" customFormat="1">
      <c r="A63" s="36" t="s">
        <v>99</v>
      </c>
      <c r="B63" s="174"/>
      <c r="C63" s="174"/>
      <c r="D63" s="174"/>
      <c r="E63" s="174"/>
      <c r="F63" s="174"/>
      <c r="G63" s="174"/>
      <c r="H63" s="174"/>
      <c r="I63" s="174"/>
      <c r="J63" s="174"/>
      <c r="K63" s="174"/>
      <c r="L63" s="174"/>
      <c r="M63" s="174"/>
      <c r="N63" s="174"/>
      <c r="O63" s="174"/>
    </row>
    <row r="64" spans="1:16" s="3" customFormat="1">
      <c r="A64" s="174" t="str">
        <f>A58</f>
        <v>Delaware Humane Association</v>
      </c>
      <c r="B64" s="32">
        <f>'2008-1'!$C$75</f>
        <v>0</v>
      </c>
      <c r="C64" s="32">
        <f>'2009-1'!$C$75</f>
        <v>0</v>
      </c>
      <c r="D64" s="32">
        <f>'2010-1'!$C$75</f>
        <v>678</v>
      </c>
      <c r="E64" s="34">
        <f>'2011-1'!$C$75</f>
        <v>797</v>
      </c>
      <c r="F64" s="32">
        <f>'2012-1'!$C$75</f>
        <v>610</v>
      </c>
      <c r="G64" s="34"/>
      <c r="H64" s="176"/>
      <c r="I64" s="176"/>
      <c r="J64" s="176"/>
      <c r="K64" s="176"/>
      <c r="L64" s="176"/>
      <c r="M64" s="176"/>
      <c r="N64" s="176"/>
      <c r="O64" s="176"/>
      <c r="P64" s="177"/>
    </row>
    <row r="65" spans="1:16" s="3" customFormat="1">
      <c r="A65" s="174" t="str">
        <f>A59</f>
        <v>Delaware SPCA</v>
      </c>
      <c r="B65" s="32">
        <f>'2008-2'!$C$75</f>
        <v>0</v>
      </c>
      <c r="C65" s="32">
        <f>'2009-2'!$C$75</f>
        <v>2166</v>
      </c>
      <c r="D65" s="32">
        <f>'2010-2'!$C$75</f>
        <v>3213</v>
      </c>
      <c r="E65" s="32">
        <f>'2011-2'!$C$75</f>
        <v>3028</v>
      </c>
      <c r="F65" s="32">
        <f>'2012-2'!$C$75</f>
        <v>0</v>
      </c>
      <c r="G65" s="32"/>
      <c r="H65" s="178"/>
      <c r="I65" s="178"/>
      <c r="J65" s="178"/>
      <c r="K65" s="178"/>
      <c r="L65" s="178"/>
      <c r="M65" s="178"/>
      <c r="N65" s="178"/>
      <c r="O65" s="178"/>
      <c r="P65" s="178"/>
    </row>
    <row r="66" spans="1:16" s="3" customFormat="1">
      <c r="A66" s="174" t="str">
        <f>A60</f>
        <v>Kent County SPCA</v>
      </c>
      <c r="B66" s="32">
        <f>'2008-3'!$C$75</f>
        <v>2208</v>
      </c>
      <c r="C66" s="32">
        <f>'2009-3'!$C$75</f>
        <v>7</v>
      </c>
      <c r="D66" s="32">
        <f>'2010-3'!$C$75</f>
        <v>1155</v>
      </c>
      <c r="E66" s="32">
        <f>'2011-3'!$C$75</f>
        <v>5660</v>
      </c>
      <c r="F66" s="32">
        <f>'2012-3'!$C$75</f>
        <v>3207</v>
      </c>
      <c r="G66" s="32"/>
      <c r="H66" s="175"/>
      <c r="I66" s="175"/>
      <c r="J66" s="175"/>
      <c r="K66" s="175"/>
      <c r="L66" s="175"/>
      <c r="M66" s="175"/>
      <c r="N66" s="175"/>
      <c r="O66" s="175"/>
      <c r="P66" s="175"/>
    </row>
    <row r="67" spans="1:16" s="3" customFormat="1">
      <c r="A67" s="174" t="str">
        <f>A61</f>
        <v>Faithful Friends</v>
      </c>
      <c r="B67" s="32"/>
      <c r="C67" s="32"/>
      <c r="D67" s="32"/>
      <c r="E67" s="32"/>
      <c r="F67" s="32">
        <f>Faithful!F8</f>
        <v>120</v>
      </c>
      <c r="G67" s="32"/>
      <c r="H67" s="175"/>
      <c r="I67" s="175"/>
      <c r="J67" s="175"/>
      <c r="K67" s="175"/>
      <c r="L67" s="175"/>
      <c r="M67" s="175"/>
      <c r="N67" s="175"/>
      <c r="O67" s="175"/>
      <c r="P67" s="175"/>
    </row>
    <row r="68" spans="1:16" s="3" customFormat="1">
      <c r="A68" s="13" t="s">
        <v>97</v>
      </c>
      <c r="B68" s="175">
        <f t="shared" ref="B68" si="29">SUM(B64:B66)</f>
        <v>2208</v>
      </c>
      <c r="C68" s="175">
        <f t="shared" ref="C68:E68" si="30">SUM(C64:C66)</f>
        <v>2173</v>
      </c>
      <c r="D68" s="175">
        <f t="shared" si="30"/>
        <v>5046</v>
      </c>
      <c r="E68" s="175">
        <f t="shared" si="30"/>
        <v>9485</v>
      </c>
      <c r="F68" s="175">
        <f>SUM(F64:F67)</f>
        <v>3937</v>
      </c>
      <c r="G68" s="175"/>
      <c r="H68" s="178"/>
      <c r="I68" s="178"/>
      <c r="J68" s="178"/>
      <c r="K68" s="178"/>
      <c r="L68" s="178"/>
      <c r="M68" s="178"/>
      <c r="N68" s="178"/>
      <c r="O68" s="178"/>
      <c r="P68" s="178"/>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G1" sqref="G1"/>
    </sheetView>
  </sheetViews>
  <sheetFormatPr defaultRowHeight="13.2"/>
  <cols>
    <col min="1" max="1" width="36.21875" style="56" bestFit="1" customWidth="1"/>
    <col min="2" max="2" width="4.5546875" style="56" customWidth="1"/>
    <col min="3" max="3" width="5" style="56" customWidth="1"/>
    <col min="4" max="4" width="8.77734375" style="56" customWidth="1"/>
    <col min="5" max="16384" width="8.88671875" style="56"/>
  </cols>
  <sheetData>
    <row r="1" spans="1:7">
      <c r="A1" s="56" t="s">
        <v>129</v>
      </c>
      <c r="E1" s="56">
        <v>2012</v>
      </c>
      <c r="G1" s="56" t="s">
        <v>148</v>
      </c>
    </row>
    <row r="2" spans="1:7">
      <c r="B2" s="56" t="s">
        <v>130</v>
      </c>
      <c r="C2" s="56" t="s">
        <v>131</v>
      </c>
      <c r="D2" s="56" t="s">
        <v>2</v>
      </c>
      <c r="E2" s="56" t="s">
        <v>130</v>
      </c>
      <c r="F2" s="56" t="s">
        <v>131</v>
      </c>
    </row>
    <row r="3" spans="1:7">
      <c r="A3" s="56" t="s">
        <v>132</v>
      </c>
      <c r="B3" s="56">
        <v>463</v>
      </c>
      <c r="C3" s="56">
        <v>60</v>
      </c>
      <c r="D3" s="56">
        <v>523</v>
      </c>
    </row>
    <row r="4" spans="1:7">
      <c r="A4" s="56" t="s">
        <v>133</v>
      </c>
      <c r="B4" s="56">
        <v>74</v>
      </c>
      <c r="C4" s="56">
        <v>68</v>
      </c>
      <c r="D4" s="56">
        <v>142</v>
      </c>
      <c r="E4" s="56">
        <f>B4+B15+B25+B35</f>
        <v>449</v>
      </c>
      <c r="F4" s="56">
        <f>C4+C15+C25+C35</f>
        <v>277</v>
      </c>
    </row>
    <row r="5" spans="1:7">
      <c r="A5" s="56" t="s">
        <v>134</v>
      </c>
      <c r="B5" s="56">
        <v>159</v>
      </c>
      <c r="C5" s="56">
        <v>74</v>
      </c>
      <c r="D5" s="56">
        <v>233</v>
      </c>
      <c r="E5" s="56">
        <f t="shared" ref="E5:F5" si="0">B5+B16+B26+B36</f>
        <v>552</v>
      </c>
      <c r="F5" s="56">
        <f t="shared" si="0"/>
        <v>270</v>
      </c>
    </row>
    <row r="6" spans="1:7">
      <c r="A6" s="56" t="s">
        <v>135</v>
      </c>
      <c r="B6" s="56">
        <v>0</v>
      </c>
      <c r="C6" s="56">
        <v>3</v>
      </c>
      <c r="D6" s="56">
        <v>3</v>
      </c>
      <c r="E6" s="56">
        <f>B6</f>
        <v>0</v>
      </c>
      <c r="F6" s="56">
        <f>C6</f>
        <v>3</v>
      </c>
    </row>
    <row r="7" spans="1:7">
      <c r="A7" s="56" t="s">
        <v>136</v>
      </c>
      <c r="B7" s="56">
        <v>6</v>
      </c>
      <c r="C7" s="56">
        <v>0</v>
      </c>
      <c r="D7" s="56">
        <v>6</v>
      </c>
      <c r="E7" s="56">
        <f>B7+B17+B27+B37</f>
        <v>29</v>
      </c>
      <c r="F7" s="56">
        <f>C7+C17+C27+C37</f>
        <v>0</v>
      </c>
    </row>
    <row r="8" spans="1:7">
      <c r="A8" s="56" t="s">
        <v>128</v>
      </c>
      <c r="B8" s="56">
        <v>269</v>
      </c>
      <c r="C8" s="56">
        <v>67</v>
      </c>
      <c r="D8" s="56">
        <v>336</v>
      </c>
      <c r="E8" s="56">
        <f>B8+B18+B28+B38</f>
        <v>424</v>
      </c>
      <c r="F8" s="56">
        <f>C8+C18+C28+C38</f>
        <v>120</v>
      </c>
    </row>
    <row r="9" spans="1:7">
      <c r="A9" s="56" t="s">
        <v>137</v>
      </c>
      <c r="D9" s="56" t="s">
        <v>138</v>
      </c>
    </row>
    <row r="10" spans="1:7">
      <c r="A10" s="56" t="s">
        <v>139</v>
      </c>
      <c r="D10" s="56">
        <v>341</v>
      </c>
    </row>
    <row r="11" spans="1:7">
      <c r="A11" s="56" t="s">
        <v>140</v>
      </c>
      <c r="D11" s="56" t="s">
        <v>141</v>
      </c>
    </row>
    <row r="13" spans="1:7">
      <c r="B13" s="56" t="s">
        <v>130</v>
      </c>
      <c r="C13" s="56" t="s">
        <v>131</v>
      </c>
      <c r="D13" s="56" t="s">
        <v>2</v>
      </c>
    </row>
    <row r="14" spans="1:7">
      <c r="A14" s="56" t="s">
        <v>142</v>
      </c>
      <c r="B14" s="56">
        <v>392</v>
      </c>
      <c r="C14" s="56">
        <v>55</v>
      </c>
      <c r="D14" s="56">
        <v>447</v>
      </c>
    </row>
    <row r="15" spans="1:7">
      <c r="A15" s="56" t="s">
        <v>133</v>
      </c>
      <c r="B15" s="56">
        <v>200</v>
      </c>
      <c r="C15" s="56">
        <v>46</v>
      </c>
      <c r="D15" s="56">
        <v>246</v>
      </c>
    </row>
    <row r="16" spans="1:7">
      <c r="A16" s="56" t="s">
        <v>134</v>
      </c>
      <c r="B16" s="56">
        <v>135</v>
      </c>
      <c r="C16" s="56">
        <v>47</v>
      </c>
      <c r="D16" s="56">
        <v>182</v>
      </c>
    </row>
    <row r="17" spans="1:4">
      <c r="A17" s="56" t="s">
        <v>136</v>
      </c>
      <c r="B17" s="56">
        <v>8</v>
      </c>
      <c r="C17" s="56">
        <v>0</v>
      </c>
      <c r="D17" s="56">
        <v>8</v>
      </c>
    </row>
    <row r="18" spans="1:4">
      <c r="A18" s="56" t="s">
        <v>128</v>
      </c>
      <c r="B18" s="56">
        <v>155</v>
      </c>
      <c r="C18" s="56">
        <v>53</v>
      </c>
      <c r="D18" s="56">
        <v>208</v>
      </c>
    </row>
    <row r="19" spans="1:4">
      <c r="A19" s="56" t="s">
        <v>137</v>
      </c>
      <c r="D19" s="56">
        <v>223</v>
      </c>
    </row>
    <row r="20" spans="1:4">
      <c r="A20" s="56" t="s">
        <v>139</v>
      </c>
      <c r="D20" s="56">
        <v>437</v>
      </c>
    </row>
    <row r="21" spans="1:4">
      <c r="A21" s="56" t="s">
        <v>140</v>
      </c>
      <c r="D21" s="56" t="s">
        <v>143</v>
      </c>
    </row>
    <row r="23" spans="1:4">
      <c r="B23" s="56" t="s">
        <v>130</v>
      </c>
      <c r="C23" s="56" t="s">
        <v>131</v>
      </c>
      <c r="D23" s="56" t="s">
        <v>2</v>
      </c>
    </row>
    <row r="24" spans="1:4">
      <c r="A24" s="56" t="s">
        <v>144</v>
      </c>
      <c r="D24" s="56">
        <v>440</v>
      </c>
    </row>
    <row r="25" spans="1:4">
      <c r="A25" s="56" t="s">
        <v>133</v>
      </c>
      <c r="B25" s="56">
        <v>74</v>
      </c>
      <c r="C25" s="56">
        <v>54</v>
      </c>
      <c r="D25" s="56">
        <v>128</v>
      </c>
    </row>
    <row r="26" spans="1:4">
      <c r="A26" s="56" t="s">
        <v>134</v>
      </c>
      <c r="B26" s="56">
        <v>98</v>
      </c>
      <c r="C26" s="56">
        <v>68</v>
      </c>
      <c r="D26" s="56">
        <v>166</v>
      </c>
    </row>
    <row r="27" spans="1:4">
      <c r="A27" s="56" t="s">
        <v>136</v>
      </c>
      <c r="B27" s="56">
        <v>9</v>
      </c>
      <c r="C27" s="56">
        <v>0</v>
      </c>
      <c r="D27" s="56">
        <v>9</v>
      </c>
    </row>
    <row r="28" spans="1:4">
      <c r="A28" s="56" t="s">
        <v>128</v>
      </c>
      <c r="D28" s="56">
        <v>213</v>
      </c>
    </row>
    <row r="29" spans="1:4">
      <c r="A29" s="56" t="s">
        <v>137</v>
      </c>
      <c r="D29" s="56">
        <v>217</v>
      </c>
    </row>
    <row r="30" spans="1:4">
      <c r="A30" s="56" t="s">
        <v>139</v>
      </c>
      <c r="D30" s="56">
        <v>419</v>
      </c>
    </row>
    <row r="31" spans="1:4">
      <c r="A31" s="56" t="s">
        <v>140</v>
      </c>
      <c r="D31" s="56" t="s">
        <v>145</v>
      </c>
    </row>
    <row r="33" spans="1:4">
      <c r="B33" s="56" t="s">
        <v>130</v>
      </c>
      <c r="C33" s="56" t="s">
        <v>131</v>
      </c>
      <c r="D33" s="56" t="s">
        <v>2</v>
      </c>
    </row>
    <row r="34" spans="1:4">
      <c r="A34" s="56" t="s">
        <v>146</v>
      </c>
      <c r="D34" s="56">
        <v>430</v>
      </c>
    </row>
    <row r="35" spans="1:4">
      <c r="A35" s="56" t="s">
        <v>133</v>
      </c>
      <c r="B35" s="56">
        <v>101</v>
      </c>
      <c r="C35" s="56">
        <v>109</v>
      </c>
      <c r="D35" s="56">
        <v>210</v>
      </c>
    </row>
    <row r="36" spans="1:4">
      <c r="A36" s="56" t="s">
        <v>134</v>
      </c>
      <c r="B36" s="56">
        <v>160</v>
      </c>
      <c r="C36" s="56">
        <v>81</v>
      </c>
      <c r="D36" s="56">
        <v>241</v>
      </c>
    </row>
    <row r="37" spans="1:4">
      <c r="A37" s="56" t="s">
        <v>136</v>
      </c>
      <c r="B37" s="56">
        <v>6</v>
      </c>
      <c r="C37" s="56">
        <v>0</v>
      </c>
      <c r="D37" s="56">
        <v>6</v>
      </c>
    </row>
    <row r="38" spans="1:4">
      <c r="A38" s="56" t="s">
        <v>128</v>
      </c>
      <c r="D38" s="56">
        <v>271</v>
      </c>
    </row>
    <row r="39" spans="1:4">
      <c r="A39" s="56" t="s">
        <v>137</v>
      </c>
      <c r="D39" s="56">
        <v>106</v>
      </c>
    </row>
    <row r="40" spans="1:4">
      <c r="A40" s="56" t="s">
        <v>139</v>
      </c>
      <c r="D40" s="56">
        <v>393</v>
      </c>
    </row>
    <row r="41" spans="1:4">
      <c r="A41" s="56" t="s">
        <v>140</v>
      </c>
      <c r="D41" s="56"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95</v>
      </c>
      <c r="C1" s="98" t="s">
        <v>95</v>
      </c>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397</v>
      </c>
      <c r="D10" s="121">
        <v>677</v>
      </c>
      <c r="E10" s="114">
        <f>D10+C10</f>
        <v>1074</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397</v>
      </c>
      <c r="D14" s="124">
        <f>SUM(D10:D13)</f>
        <v>677</v>
      </c>
      <c r="E14" s="114">
        <f t="shared" si="1"/>
        <v>1074</v>
      </c>
      <c r="F14" s="122"/>
      <c r="G14" s="122"/>
      <c r="H14" s="122"/>
      <c r="I14" s="105"/>
    </row>
    <row r="15" spans="1:9" s="3" customFormat="1">
      <c r="A15" s="112"/>
      <c r="B15" s="117" t="s">
        <v>100</v>
      </c>
      <c r="C15" s="125"/>
      <c r="D15" s="125"/>
      <c r="E15" s="114"/>
      <c r="F15" s="2"/>
      <c r="G15" s="105"/>
      <c r="H15" s="105"/>
      <c r="I15" s="105"/>
    </row>
    <row r="16" spans="1:9" s="3" customFormat="1">
      <c r="A16" s="112"/>
      <c r="B16" s="120" t="s">
        <v>6</v>
      </c>
      <c r="C16" s="125">
        <v>63</v>
      </c>
      <c r="D16" s="125">
        <v>73</v>
      </c>
      <c r="E16" s="114">
        <f t="shared" ref="E16:E72" si="5">D16+C16</f>
        <v>136</v>
      </c>
      <c r="F16" s="122">
        <f ca="1">C16/OFFSET(C16,4,0)</f>
        <v>1</v>
      </c>
      <c r="G16" s="122">
        <f t="shared" ref="G16:H16" ca="1" si="6">D16/OFFSET(D16,4,0)</f>
        <v>1</v>
      </c>
      <c r="H16" s="122">
        <f t="shared" ca="1" si="6"/>
        <v>1</v>
      </c>
      <c r="I16" s="105"/>
    </row>
    <row r="17" spans="1:9" s="3" customFormat="1">
      <c r="A17" s="112"/>
      <c r="B17" s="120" t="s">
        <v>7</v>
      </c>
      <c r="C17" s="125"/>
      <c r="D17" s="125"/>
      <c r="E17" s="114">
        <f t="shared" si="5"/>
        <v>0</v>
      </c>
      <c r="F17" s="122">
        <f ca="1">C17/OFFSET(C17,3,0)</f>
        <v>0</v>
      </c>
      <c r="G17" s="122">
        <f t="shared" ref="G17:H17" ca="1" si="7">D17/OFFSET(D17,3,0)</f>
        <v>0</v>
      </c>
      <c r="H17" s="122">
        <f t="shared" ca="1" si="7"/>
        <v>0</v>
      </c>
      <c r="I17" s="105"/>
    </row>
    <row r="18" spans="1:9" s="3" customFormat="1" ht="15.6">
      <c r="A18" s="112"/>
      <c r="B18" s="120" t="s">
        <v>8</v>
      </c>
      <c r="C18" s="125"/>
      <c r="D18" s="125"/>
      <c r="E18" s="114">
        <f t="shared" si="5"/>
        <v>0</v>
      </c>
      <c r="F18" s="122">
        <f ca="1">C18/OFFSET(C18,2,0)</f>
        <v>0</v>
      </c>
      <c r="G18" s="122">
        <f t="shared" ref="G18:H18" ca="1" si="8">D18/OFFSET(D18,2,0)</f>
        <v>0</v>
      </c>
      <c r="H18" s="122">
        <f t="shared" ca="1" si="8"/>
        <v>0</v>
      </c>
      <c r="I18" s="126"/>
    </row>
    <row r="19" spans="1:9" s="3" customFormat="1">
      <c r="A19" s="112"/>
      <c r="B19" s="120" t="s">
        <v>9</v>
      </c>
      <c r="C19" s="125"/>
      <c r="D19" s="125"/>
      <c r="E19" s="114">
        <f t="shared" si="5"/>
        <v>0</v>
      </c>
      <c r="F19" s="122">
        <f ca="1">C19/OFFSET(C19,1,0)</f>
        <v>0</v>
      </c>
      <c r="G19" s="122">
        <f t="shared" ref="G19:H19" ca="1" si="9">D19/OFFSET(D19,1,0)</f>
        <v>0</v>
      </c>
      <c r="H19" s="127">
        <f t="shared" ca="1" si="9"/>
        <v>0</v>
      </c>
      <c r="I19" s="105"/>
    </row>
    <row r="20" spans="1:9" s="3" customFormat="1">
      <c r="A20" s="112" t="s">
        <v>12</v>
      </c>
      <c r="B20" s="123" t="s">
        <v>101</v>
      </c>
      <c r="C20" s="114">
        <f>SUM(C16:C19)</f>
        <v>63</v>
      </c>
      <c r="D20" s="114">
        <f>SUM(D16:D19)</f>
        <v>73</v>
      </c>
      <c r="E20" s="114">
        <f t="shared" si="5"/>
        <v>136</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84">
        <f>C14+C19+C26+C32</f>
        <v>397</v>
      </c>
      <c r="D33" s="184">
        <f>D14+D19+D26+D32</f>
        <v>677</v>
      </c>
      <c r="E33" s="114">
        <f t="shared" si="5"/>
        <v>1074</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397</v>
      </c>
      <c r="D35" s="111">
        <f>D33-D34</f>
        <v>677</v>
      </c>
      <c r="E35" s="114">
        <f t="shared" si="5"/>
        <v>1074</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288</v>
      </c>
      <c r="D39" s="140">
        <v>570</v>
      </c>
      <c r="E39" s="114">
        <f t="shared" si="5"/>
        <v>858</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288</v>
      </c>
      <c r="D43" s="111">
        <f>SUM(D39:D42)</f>
        <v>570</v>
      </c>
      <c r="E43" s="114">
        <f t="shared" si="5"/>
        <v>858</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v>47</v>
      </c>
      <c r="D46" s="141">
        <v>10</v>
      </c>
      <c r="E46" s="114">
        <f t="shared" si="5"/>
        <v>57</v>
      </c>
      <c r="F46" s="122">
        <f ca="1">C46/OFFSET(C46,4,0)</f>
        <v>1</v>
      </c>
      <c r="G46" s="122">
        <f t="shared" ref="G46:H46" ca="1" si="22">D46/OFFSET(D46,4,0)</f>
        <v>1</v>
      </c>
      <c r="H46" s="122">
        <f t="shared" ca="1" si="22"/>
        <v>1</v>
      </c>
      <c r="I46" s="105"/>
    </row>
    <row r="47" spans="1:9" s="3" customFormat="1">
      <c r="A47" s="112"/>
      <c r="B47" s="120" t="s">
        <v>7</v>
      </c>
      <c r="C47" s="141"/>
      <c r="D47" s="141"/>
      <c r="E47" s="114">
        <f t="shared" si="5"/>
        <v>0</v>
      </c>
      <c r="F47" s="122">
        <f ca="1">C47/OFFSET(C47,3,0)</f>
        <v>0</v>
      </c>
      <c r="G47" s="122">
        <f t="shared" ref="G47:H47" ca="1" si="23">D47/OFFSET(D47,3,0)</f>
        <v>0</v>
      </c>
      <c r="H47" s="122">
        <f t="shared" ca="1" si="23"/>
        <v>0</v>
      </c>
      <c r="I47" s="105"/>
    </row>
    <row r="48" spans="1:9" s="3" customFormat="1">
      <c r="A48" s="112"/>
      <c r="B48" s="120" t="s">
        <v>8</v>
      </c>
      <c r="C48" s="141"/>
      <c r="D48" s="141"/>
      <c r="E48" s="114">
        <f t="shared" si="5"/>
        <v>0</v>
      </c>
      <c r="F48" s="122">
        <f ca="1">C48/OFFSET(C48,2,0)</f>
        <v>0</v>
      </c>
      <c r="G48" s="122">
        <f t="shared" ref="G48:H48" ca="1" si="24">D48/OFFSET(D48,2,0)</f>
        <v>0</v>
      </c>
      <c r="H48" s="122">
        <f t="shared" ca="1" si="24"/>
        <v>0</v>
      </c>
      <c r="I48" s="105"/>
    </row>
    <row r="49" spans="1:9" s="3" customFormat="1" ht="14.4">
      <c r="A49" s="112"/>
      <c r="B49" s="120" t="s">
        <v>9</v>
      </c>
      <c r="C49" s="141"/>
      <c r="D49" s="141"/>
      <c r="E49" s="114">
        <f t="shared" si="5"/>
        <v>0</v>
      </c>
      <c r="F49" s="122">
        <f ca="1">C49/OFFSET(C49,1,0)</f>
        <v>0</v>
      </c>
      <c r="G49" s="122">
        <f t="shared" ref="G49:H49" ca="1" si="25">D49/OFFSET(D49,1,0)</f>
        <v>0</v>
      </c>
      <c r="H49" s="127">
        <f t="shared" ca="1" si="25"/>
        <v>0</v>
      </c>
      <c r="I49" s="142"/>
    </row>
    <row r="50" spans="1:9" s="3" customFormat="1">
      <c r="A50" s="112" t="s">
        <v>27</v>
      </c>
      <c r="B50" s="110" t="s">
        <v>28</v>
      </c>
      <c r="C50" s="111">
        <f>SUM(C46:C49)</f>
        <v>47</v>
      </c>
      <c r="D50" s="111">
        <f>SUM(D46:D49)</f>
        <v>10</v>
      </c>
      <c r="E50" s="114">
        <f t="shared" si="5"/>
        <v>57</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15</v>
      </c>
      <c r="D59" s="151">
        <v>5</v>
      </c>
      <c r="E59" s="114">
        <f t="shared" si="5"/>
        <v>20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c r="D65" s="155"/>
      <c r="E65" s="114">
        <f t="shared" si="5"/>
        <v>0</v>
      </c>
      <c r="F65" s="122">
        <f ca="1">C65/OFFSET(C65,1,0)</f>
        <v>0</v>
      </c>
      <c r="G65" s="122">
        <f t="shared" ref="G65:H65" ca="1" si="33">D65/OFFSET(D65,1,0)</f>
        <v>0</v>
      </c>
      <c r="H65" s="127">
        <f t="shared" ca="1" si="33"/>
        <v>0</v>
      </c>
    </row>
    <row r="66" spans="1:9" s="3" customFormat="1">
      <c r="A66" s="112" t="s">
        <v>41</v>
      </c>
      <c r="B66" s="129" t="s">
        <v>55</v>
      </c>
      <c r="C66" s="111">
        <v>7</v>
      </c>
      <c r="D66" s="111">
        <v>21</v>
      </c>
      <c r="E66" s="114">
        <f t="shared" si="5"/>
        <v>28</v>
      </c>
      <c r="F66" s="122">
        <f>C66/C33</f>
        <v>1.7632241813602016E-2</v>
      </c>
      <c r="G66" s="122">
        <f t="shared" ref="G66:H66" si="34">D66/D33</f>
        <v>3.10192023633678E-2</v>
      </c>
      <c r="H66" s="122">
        <f t="shared" si="34"/>
        <v>2.6070763500931099E-2</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7</v>
      </c>
      <c r="D68" s="111">
        <f>D66-D67</f>
        <v>21</v>
      </c>
      <c r="E68" s="114">
        <f t="shared" si="5"/>
        <v>28</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357</v>
      </c>
      <c r="D70" s="124">
        <f>D43+D50+D57+D59+D60+D68</f>
        <v>606</v>
      </c>
      <c r="E70" s="114">
        <f t="shared" si="5"/>
        <v>963</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357</v>
      </c>
      <c r="D74" s="114">
        <f>D70+D72</f>
        <v>606</v>
      </c>
      <c r="E74" s="114">
        <f>D74+C74</f>
        <v>963</v>
      </c>
      <c r="F74" s="2"/>
      <c r="G74" s="105"/>
      <c r="H74" s="105"/>
      <c r="I74" s="105"/>
    </row>
    <row r="75" spans="1:9" s="3" customFormat="1">
      <c r="A75" s="112"/>
      <c r="B75" s="110" t="s">
        <v>93</v>
      </c>
      <c r="C75" s="125">
        <v>678</v>
      </c>
      <c r="D75" s="125">
        <v>1625</v>
      </c>
      <c r="E75" s="114">
        <f>D75+C75</f>
        <v>2303</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40</v>
      </c>
      <c r="D77" s="164">
        <f>D6+D33-D67-D74</f>
        <v>71</v>
      </c>
      <c r="E77" s="165">
        <f>(E6+E33)-(E67+E74)</f>
        <v>111</v>
      </c>
      <c r="F77" s="2"/>
      <c r="G77" s="105"/>
      <c r="H77" s="105"/>
      <c r="I77" s="105"/>
    </row>
    <row r="78" spans="1:9" s="3" customFormat="1" ht="16.2" customHeight="1">
      <c r="A78" s="166"/>
      <c r="B78" s="87" t="s">
        <v>67</v>
      </c>
      <c r="C78" s="167">
        <f>(C43+C57+C59+C60+C50)/(C43+C57+C59+C68+C60+C50)</f>
        <v>0.98039215686274506</v>
      </c>
      <c r="D78" s="167">
        <f t="shared" ref="D78:E78" si="35">(D43+D57+D59+D60+D50)/(D43+D57+D59+D68+D60+D50)</f>
        <v>0.96534653465346532</v>
      </c>
      <c r="E78" s="167">
        <f t="shared" si="35"/>
        <v>0.97092419522326068</v>
      </c>
      <c r="F78" s="168"/>
      <c r="G78" s="105"/>
      <c r="H78" s="105"/>
      <c r="I78" s="105"/>
    </row>
    <row r="79" spans="1:9" s="3" customFormat="1" ht="16.2" customHeight="1">
      <c r="A79" s="166"/>
      <c r="B79" s="87" t="s">
        <v>68</v>
      </c>
      <c r="C79" s="167">
        <f>(C43+C57+C59+C60+C50)/(C43+C57+C59+C68+C72+C67+C60+C50)</f>
        <v>0.98039215686274506</v>
      </c>
      <c r="D79" s="167">
        <f t="shared" ref="D79:E79" si="36">(D43+D57+D59+D60+D50)/(D43+D57+D59+D68+D72+D67+D60+D50)</f>
        <v>0.96534653465346532</v>
      </c>
      <c r="E79" s="167">
        <f t="shared" si="36"/>
        <v>0.97092419522326068</v>
      </c>
      <c r="F79" s="2"/>
      <c r="G79" s="105"/>
      <c r="H79" s="105"/>
      <c r="I79" s="105"/>
    </row>
    <row r="80" spans="1:9" ht="16.2" customHeight="1">
      <c r="A80" s="166"/>
      <c r="B80" s="87" t="s">
        <v>70</v>
      </c>
      <c r="C80" s="167">
        <f>C59/C35</f>
        <v>3.7783375314861464E-2</v>
      </c>
      <c r="D80" s="167">
        <f t="shared" ref="D80:E80" si="37">D59/D35</f>
        <v>7.385524372230428E-3</v>
      </c>
      <c r="E80" s="167">
        <f t="shared" si="37"/>
        <v>1.86219739292365E-2</v>
      </c>
    </row>
    <row r="81" spans="1:11" ht="16.2" customHeight="1">
      <c r="A81" s="166"/>
      <c r="B81" s="87" t="s">
        <v>69</v>
      </c>
      <c r="C81" s="167">
        <f>D66/E66</f>
        <v>0.75</v>
      </c>
      <c r="D81" s="167"/>
      <c r="E81" s="167"/>
    </row>
    <row r="82" spans="1:11" ht="16.2" customHeight="1">
      <c r="A82" s="166"/>
      <c r="B82" s="87" t="s">
        <v>88</v>
      </c>
      <c r="C82" s="169">
        <f>C20/C35</f>
        <v>0.15869017632241814</v>
      </c>
      <c r="D82" s="169">
        <f t="shared" ref="D82:E82" si="38">D20/D35</f>
        <v>0.10782865583456426</v>
      </c>
      <c r="E82" s="169">
        <f t="shared" si="38"/>
        <v>0.1266294227188082</v>
      </c>
    </row>
    <row r="83" spans="1:11" ht="16.2" customHeight="1">
      <c r="A83" s="166"/>
      <c r="B83" s="87" t="s">
        <v>94</v>
      </c>
      <c r="C83" s="169">
        <f>(C43+C50+C57+C59+C60)/(C6+C33)</f>
        <v>0.88161209068010071</v>
      </c>
      <c r="D83" s="169">
        <f t="shared" ref="D83:E83" si="39">(D43+D50+D57+D59+D60)/(D6+D33)</f>
        <v>0.86410635155096016</v>
      </c>
      <c r="E83" s="169">
        <f t="shared" si="39"/>
        <v>0.87057728119180633</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0.98039215686274506</v>
      </c>
      <c r="D93" s="1" t="s">
        <v>66</v>
      </c>
      <c r="E93" s="172">
        <f>(D74-D68)/D74</f>
        <v>0.96534653465346532</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98" t="s">
        <v>95</v>
      </c>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405</v>
      </c>
      <c r="D10" s="121">
        <v>573</v>
      </c>
      <c r="E10" s="114">
        <f>D10+C10</f>
        <v>978</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405</v>
      </c>
      <c r="D14" s="124">
        <f>SUM(D10:D13)</f>
        <v>573</v>
      </c>
      <c r="E14" s="114">
        <f t="shared" si="1"/>
        <v>978</v>
      </c>
      <c r="F14" s="122"/>
      <c r="G14" s="122"/>
      <c r="H14" s="122"/>
      <c r="I14" s="105"/>
    </row>
    <row r="15" spans="1:9" s="3" customFormat="1">
      <c r="A15" s="112"/>
      <c r="B15" s="117" t="s">
        <v>100</v>
      </c>
      <c r="C15" s="125"/>
      <c r="D15" s="125"/>
      <c r="E15" s="114"/>
      <c r="F15" s="2"/>
      <c r="G15" s="105"/>
      <c r="H15" s="105"/>
      <c r="I15" s="105"/>
    </row>
    <row r="16" spans="1:9" s="3" customFormat="1">
      <c r="A16" s="112"/>
      <c r="B16" s="120" t="s">
        <v>6</v>
      </c>
      <c r="C16" s="125">
        <v>64</v>
      </c>
      <c r="D16" s="125">
        <v>52</v>
      </c>
      <c r="E16" s="114">
        <f t="shared" ref="E16:E72" si="5">D16+C16</f>
        <v>116</v>
      </c>
      <c r="F16" s="122">
        <f ca="1">C16/OFFSET(C16,4,0)</f>
        <v>1</v>
      </c>
      <c r="G16" s="122">
        <f t="shared" ref="G16:H16" ca="1" si="6">D16/OFFSET(D16,4,0)</f>
        <v>1</v>
      </c>
      <c r="H16" s="122">
        <f t="shared" ca="1" si="6"/>
        <v>1</v>
      </c>
      <c r="I16" s="105"/>
    </row>
    <row r="17" spans="1:9" s="3" customFormat="1">
      <c r="A17" s="112"/>
      <c r="B17" s="120" t="s">
        <v>7</v>
      </c>
      <c r="C17" s="125"/>
      <c r="D17" s="125"/>
      <c r="E17" s="114">
        <f t="shared" si="5"/>
        <v>0</v>
      </c>
      <c r="F17" s="122">
        <f ca="1">C17/OFFSET(C17,3,0)</f>
        <v>0</v>
      </c>
      <c r="G17" s="122">
        <f t="shared" ref="G17:H17" ca="1" si="7">D17/OFFSET(D17,3,0)</f>
        <v>0</v>
      </c>
      <c r="H17" s="122">
        <f t="shared" ca="1" si="7"/>
        <v>0</v>
      </c>
      <c r="I17" s="105"/>
    </row>
    <row r="18" spans="1:9" s="3" customFormat="1" ht="15.6">
      <c r="A18" s="112"/>
      <c r="B18" s="120" t="s">
        <v>8</v>
      </c>
      <c r="C18" s="125"/>
      <c r="D18" s="125"/>
      <c r="E18" s="114">
        <f t="shared" si="5"/>
        <v>0</v>
      </c>
      <c r="F18" s="122">
        <f ca="1">C18/OFFSET(C18,2,0)</f>
        <v>0</v>
      </c>
      <c r="G18" s="122">
        <f t="shared" ref="G18:H18" ca="1" si="8">D18/OFFSET(D18,2,0)</f>
        <v>0</v>
      </c>
      <c r="H18" s="122">
        <f t="shared" ca="1" si="8"/>
        <v>0</v>
      </c>
      <c r="I18" s="126"/>
    </row>
    <row r="19" spans="1:9" s="3" customFormat="1">
      <c r="A19" s="112"/>
      <c r="B19" s="120" t="s">
        <v>9</v>
      </c>
      <c r="C19" s="125"/>
      <c r="D19" s="125"/>
      <c r="E19" s="114">
        <f t="shared" si="5"/>
        <v>0</v>
      </c>
      <c r="F19" s="122">
        <f ca="1">C19/OFFSET(C19,1,0)</f>
        <v>0</v>
      </c>
      <c r="G19" s="122">
        <f t="shared" ref="G19:H19" ca="1" si="9">D19/OFFSET(D19,1,0)</f>
        <v>0</v>
      </c>
      <c r="H19" s="127">
        <f t="shared" ca="1" si="9"/>
        <v>0</v>
      </c>
      <c r="I19" s="105"/>
    </row>
    <row r="20" spans="1:9" s="3" customFormat="1">
      <c r="A20" s="112" t="s">
        <v>12</v>
      </c>
      <c r="B20" s="123" t="s">
        <v>101</v>
      </c>
      <c r="C20" s="114">
        <f>SUM(C16:C19)</f>
        <v>64</v>
      </c>
      <c r="D20" s="114">
        <f>SUM(D16:D19)</f>
        <v>52</v>
      </c>
      <c r="E20" s="114">
        <f t="shared" si="5"/>
        <v>116</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84">
        <f>C14+C19+C26+C32</f>
        <v>405</v>
      </c>
      <c r="D33" s="184">
        <f>D14+D19+D26+D32</f>
        <v>573</v>
      </c>
      <c r="E33" s="114">
        <f t="shared" si="5"/>
        <v>978</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405</v>
      </c>
      <c r="D35" s="111">
        <f>D33-D34</f>
        <v>573</v>
      </c>
      <c r="E35" s="114">
        <f t="shared" si="5"/>
        <v>978</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388</v>
      </c>
      <c r="D39" s="140">
        <v>546</v>
      </c>
      <c r="E39" s="114">
        <f t="shared" si="5"/>
        <v>934</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388</v>
      </c>
      <c r="D43" s="111">
        <f>SUM(D39:D42)</f>
        <v>546</v>
      </c>
      <c r="E43" s="114">
        <f t="shared" si="5"/>
        <v>934</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v>33</v>
      </c>
      <c r="D53" s="147">
        <v>7</v>
      </c>
      <c r="E53" s="114">
        <f t="shared" si="5"/>
        <v>40</v>
      </c>
      <c r="F53" s="122">
        <f ca="1">C53/OFFSET(C53,4,0)</f>
        <v>1</v>
      </c>
      <c r="G53" s="122">
        <f t="shared" ref="G53:H53" ca="1" si="26">D53/OFFSET(D53,4,0)</f>
        <v>1</v>
      </c>
      <c r="H53" s="122">
        <f t="shared" ca="1" si="26"/>
        <v>1</v>
      </c>
      <c r="I53" s="142"/>
    </row>
    <row r="54" spans="1:9" s="3" customFormat="1">
      <c r="A54" s="112"/>
      <c r="B54" s="120" t="s">
        <v>7</v>
      </c>
      <c r="C54" s="125"/>
      <c r="D54" s="125"/>
      <c r="E54" s="114">
        <f t="shared" si="5"/>
        <v>0</v>
      </c>
      <c r="F54" s="122">
        <f ca="1">C54/OFFSET(C54,3,0)</f>
        <v>0</v>
      </c>
      <c r="G54" s="122">
        <f t="shared" ref="G54:H54" ca="1" si="27">D54/OFFSET(D54,3,0)</f>
        <v>0</v>
      </c>
      <c r="H54" s="122">
        <f t="shared" ca="1" si="27"/>
        <v>0</v>
      </c>
      <c r="I54" s="105"/>
    </row>
    <row r="55" spans="1:9" s="3" customFormat="1">
      <c r="A55" s="112"/>
      <c r="B55" s="120" t="s">
        <v>8</v>
      </c>
      <c r="C55" s="125"/>
      <c r="D55" s="125"/>
      <c r="E55" s="114">
        <f t="shared" si="5"/>
        <v>0</v>
      </c>
      <c r="F55" s="122">
        <f ca="1">C55/OFFSET(C55,2,0)</f>
        <v>0</v>
      </c>
      <c r="G55" s="122">
        <f t="shared" ref="G55:H55" ca="1" si="28">D55/OFFSET(D55,2,0)</f>
        <v>0</v>
      </c>
      <c r="H55" s="122">
        <f t="shared" ca="1" si="28"/>
        <v>0</v>
      </c>
      <c r="I55" s="148"/>
    </row>
    <row r="56" spans="1:9" s="3" customFormat="1">
      <c r="A56" s="112"/>
      <c r="B56" s="120" t="s">
        <v>9</v>
      </c>
      <c r="C56" s="149"/>
      <c r="D56" s="149"/>
      <c r="E56" s="114">
        <f t="shared" si="5"/>
        <v>0</v>
      </c>
      <c r="F56" s="122">
        <f ca="1">C56/OFFSET(C56,1,0)</f>
        <v>0</v>
      </c>
      <c r="G56" s="122">
        <f t="shared" ref="G56:H56" ca="1" si="29">D56/OFFSET(D56,1,0)</f>
        <v>0</v>
      </c>
      <c r="H56" s="127">
        <f t="shared" ca="1" si="29"/>
        <v>0</v>
      </c>
      <c r="I56" s="105"/>
    </row>
    <row r="57" spans="1:9" s="3" customFormat="1">
      <c r="A57" s="112" t="s">
        <v>29</v>
      </c>
      <c r="B57" s="110" t="s">
        <v>30</v>
      </c>
      <c r="C57" s="111">
        <f>SUM(C53:C56)</f>
        <v>33</v>
      </c>
      <c r="D57" s="111">
        <f>SUM(D53:D56)</f>
        <v>7</v>
      </c>
      <c r="E57" s="114">
        <f t="shared" si="5"/>
        <v>40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12</v>
      </c>
      <c r="D59" s="151">
        <v>14</v>
      </c>
      <c r="E59" s="114">
        <f t="shared" si="5"/>
        <v>26</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c r="D65" s="155">
        <v>22</v>
      </c>
      <c r="E65" s="114">
        <f t="shared" si="5"/>
        <v>22</v>
      </c>
      <c r="F65" s="122">
        <f ca="1">C65/OFFSET(C65,1,0)</f>
        <v>0</v>
      </c>
      <c r="G65" s="122">
        <f t="shared" ref="G65:H65" ca="1" si="33">D65/OFFSET(D65,1,0)</f>
        <v>1</v>
      </c>
      <c r="H65" s="127">
        <f t="shared" ca="1" si="33"/>
        <v>0.75862068965517238</v>
      </c>
    </row>
    <row r="66" spans="1:9" s="3" customFormat="1">
      <c r="A66" s="112" t="s">
        <v>41</v>
      </c>
      <c r="B66" s="129" t="s">
        <v>55</v>
      </c>
      <c r="C66" s="111">
        <v>7</v>
      </c>
      <c r="D66" s="111">
        <f>SUM(D62:D65)</f>
        <v>22</v>
      </c>
      <c r="E66" s="114">
        <f t="shared" si="5"/>
        <v>29</v>
      </c>
      <c r="F66" s="122">
        <f>C66/C33</f>
        <v>1.7283950617283949E-2</v>
      </c>
      <c r="G66" s="122">
        <f t="shared" ref="G66:H66" si="34">D66/D33</f>
        <v>3.8394415357766144E-2</v>
      </c>
      <c r="H66" s="122">
        <f t="shared" si="34"/>
        <v>2.9652351738241309E-2</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7</v>
      </c>
      <c r="D68" s="111">
        <f>D66-D67</f>
        <v>22</v>
      </c>
      <c r="E68" s="114">
        <f t="shared" si="5"/>
        <v>29</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440</v>
      </c>
      <c r="D70" s="124">
        <f>D43+D50+D57+D59+D60+D68</f>
        <v>589</v>
      </c>
      <c r="E70" s="114">
        <f t="shared" si="5"/>
        <v>1029</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440</v>
      </c>
      <c r="D74" s="114">
        <f>D70+D72</f>
        <v>589</v>
      </c>
      <c r="E74" s="114">
        <f>D74+C74</f>
        <v>1029</v>
      </c>
      <c r="F74" s="2"/>
      <c r="G74" s="105"/>
      <c r="H74" s="105"/>
      <c r="I74" s="105"/>
    </row>
    <row r="75" spans="1:9" s="3" customFormat="1">
      <c r="A75" s="112"/>
      <c r="B75" s="110" t="s">
        <v>93</v>
      </c>
      <c r="C75" s="125">
        <v>797</v>
      </c>
      <c r="D75" s="125">
        <v>1611</v>
      </c>
      <c r="E75" s="114">
        <f>D75+C75</f>
        <v>2408</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-35</v>
      </c>
      <c r="D77" s="164">
        <f>D6+D33-D67-D74</f>
        <v>-16</v>
      </c>
      <c r="E77" s="165">
        <f>(E6+E33)-(E67+E74)</f>
        <v>-51</v>
      </c>
      <c r="F77" s="2"/>
      <c r="G77" s="105"/>
      <c r="H77" s="105"/>
      <c r="I77" s="105"/>
    </row>
    <row r="78" spans="1:9" s="3" customFormat="1" ht="16.2" customHeight="1">
      <c r="A78" s="166"/>
      <c r="B78" s="87" t="s">
        <v>67</v>
      </c>
      <c r="C78" s="167">
        <f>(C43+C57+C59+C60+C50)/(C43+C57+C59+C68+C60+C50)</f>
        <v>0.98409090909090913</v>
      </c>
      <c r="D78" s="167">
        <f t="shared" ref="D78:E78" si="35">(D43+D57+D59+D60+D50)/(D43+D57+D59+D68+D60+D50)</f>
        <v>0.9626485568760611</v>
      </c>
      <c r="E78" s="167">
        <f t="shared" si="35"/>
        <v>0.97181729834791064</v>
      </c>
      <c r="F78" s="168"/>
      <c r="G78" s="105"/>
      <c r="H78" s="105"/>
      <c r="I78" s="105"/>
    </row>
    <row r="79" spans="1:9" s="3" customFormat="1" ht="16.2" customHeight="1">
      <c r="A79" s="166"/>
      <c r="B79" s="87" t="s">
        <v>68</v>
      </c>
      <c r="C79" s="167">
        <f>(C43+C57+C59+C60+C50)/(C43+C57+C59+C68+C72+C67+C60+C50)</f>
        <v>0.98409090909090913</v>
      </c>
      <c r="D79" s="167">
        <f t="shared" ref="D79:E79" si="36">(D43+D57+D59+D60+D50)/(D43+D57+D59+D68+D72+D67+D60+D50)</f>
        <v>0.9626485568760611</v>
      </c>
      <c r="E79" s="167">
        <f t="shared" si="36"/>
        <v>0.97181729834791064</v>
      </c>
      <c r="F79" s="2"/>
      <c r="G79" s="105"/>
      <c r="H79" s="105"/>
      <c r="I79" s="105"/>
    </row>
    <row r="80" spans="1:9" ht="16.2" customHeight="1">
      <c r="A80" s="166"/>
      <c r="B80" s="87" t="s">
        <v>70</v>
      </c>
      <c r="C80" s="167">
        <f>C59/C35</f>
        <v>2.9629629629629631E-2</v>
      </c>
      <c r="D80" s="167">
        <f t="shared" ref="D80:E80" si="37">D59/D35</f>
        <v>2.4432809773123908E-2</v>
      </c>
      <c r="E80" s="167">
        <f t="shared" si="37"/>
        <v>2.6584867075664622E-2</v>
      </c>
    </row>
    <row r="81" spans="1:11" ht="16.2" customHeight="1">
      <c r="A81" s="166"/>
      <c r="B81" s="87" t="s">
        <v>69</v>
      </c>
      <c r="C81" s="167">
        <f>D66/E66</f>
        <v>0.75862068965517238</v>
      </c>
      <c r="D81" s="167"/>
      <c r="E81" s="167"/>
    </row>
    <row r="82" spans="1:11" ht="16.2" customHeight="1">
      <c r="A82" s="166"/>
      <c r="B82" s="87" t="s">
        <v>88</v>
      </c>
      <c r="C82" s="169">
        <f>C20/C35</f>
        <v>0.15802469135802469</v>
      </c>
      <c r="D82" s="169">
        <f t="shared" ref="D82:E82" si="38">D20/D35</f>
        <v>9.0750436300174514E-2</v>
      </c>
      <c r="E82" s="169">
        <f t="shared" si="38"/>
        <v>0.11860940695296524</v>
      </c>
    </row>
    <row r="83" spans="1:11" ht="16.2" customHeight="1">
      <c r="A83" s="166"/>
      <c r="B83" s="87" t="s">
        <v>94</v>
      </c>
      <c r="C83" s="169">
        <f>(C43+C50+C57+C59+C60)/(C6+C33)</f>
        <v>1.0691358024691358</v>
      </c>
      <c r="D83" s="169">
        <f t="shared" ref="D83:E83" si="39">(D43+D50+D57+D59+D60)/(D6+D33)</f>
        <v>0.98952879581151831</v>
      </c>
      <c r="E83" s="169">
        <f t="shared" si="39"/>
        <v>1.0224948875255624</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0.98409090909090913</v>
      </c>
      <c r="D93" s="1" t="s">
        <v>66</v>
      </c>
      <c r="E93" s="172">
        <f>(D74-D68)/D74</f>
        <v>0.9626485568760611</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98" t="s">
        <v>95</v>
      </c>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273</v>
      </c>
      <c r="D10" s="121">
        <v>488</v>
      </c>
      <c r="E10" s="114">
        <f>D10+C10</f>
        <v>761</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273</v>
      </c>
      <c r="D14" s="124">
        <f>SUM(D10:D13)</f>
        <v>488</v>
      </c>
      <c r="E14" s="114">
        <f t="shared" si="1"/>
        <v>761</v>
      </c>
      <c r="F14" s="122"/>
      <c r="G14" s="122"/>
      <c r="H14" s="122"/>
      <c r="I14" s="105"/>
    </row>
    <row r="15" spans="1:9" s="3" customFormat="1">
      <c r="A15" s="112"/>
      <c r="B15" s="117" t="s">
        <v>100</v>
      </c>
      <c r="C15" s="125"/>
      <c r="D15" s="125"/>
      <c r="E15" s="114"/>
      <c r="F15" s="2"/>
      <c r="G15" s="105"/>
      <c r="H15" s="105"/>
      <c r="I15" s="105"/>
    </row>
    <row r="16" spans="1:9" s="3" customFormat="1">
      <c r="A16" s="112"/>
      <c r="B16" s="120" t="s">
        <v>6</v>
      </c>
      <c r="C16" s="125">
        <v>48</v>
      </c>
      <c r="D16" s="125">
        <v>72</v>
      </c>
      <c r="E16" s="114">
        <f t="shared" ref="E16:E72" si="5">D16+C16</f>
        <v>120</v>
      </c>
      <c r="F16" s="122">
        <f ca="1">C16/OFFSET(C16,4,0)</f>
        <v>1</v>
      </c>
      <c r="G16" s="122">
        <f t="shared" ref="G16:H16" ca="1" si="6">D16/OFFSET(D16,4,0)</f>
        <v>1</v>
      </c>
      <c r="H16" s="122">
        <f t="shared" ca="1" si="6"/>
        <v>1</v>
      </c>
      <c r="I16" s="105"/>
    </row>
    <row r="17" spans="1:9" s="3" customFormat="1">
      <c r="A17" s="112"/>
      <c r="B17" s="120" t="s">
        <v>7</v>
      </c>
      <c r="C17" s="125"/>
      <c r="D17" s="125"/>
      <c r="E17" s="114">
        <f t="shared" si="5"/>
        <v>0</v>
      </c>
      <c r="F17" s="122">
        <f ca="1">C17/OFFSET(C17,3,0)</f>
        <v>0</v>
      </c>
      <c r="G17" s="122">
        <f t="shared" ref="G17:H17" ca="1" si="7">D17/OFFSET(D17,3,0)</f>
        <v>0</v>
      </c>
      <c r="H17" s="122">
        <f t="shared" ca="1" si="7"/>
        <v>0</v>
      </c>
      <c r="I17" s="105"/>
    </row>
    <row r="18" spans="1:9" s="3" customFormat="1" ht="15.6">
      <c r="A18" s="112"/>
      <c r="B18" s="120" t="s">
        <v>8</v>
      </c>
      <c r="C18" s="125"/>
      <c r="D18" s="125"/>
      <c r="E18" s="114">
        <f t="shared" si="5"/>
        <v>0</v>
      </c>
      <c r="F18" s="122">
        <f ca="1">C18/OFFSET(C18,2,0)</f>
        <v>0</v>
      </c>
      <c r="G18" s="122">
        <f t="shared" ref="G18:H18" ca="1" si="8">D18/OFFSET(D18,2,0)</f>
        <v>0</v>
      </c>
      <c r="H18" s="122">
        <f t="shared" ca="1" si="8"/>
        <v>0</v>
      </c>
      <c r="I18" s="126"/>
    </row>
    <row r="19" spans="1:9" s="3" customFormat="1">
      <c r="A19" s="112"/>
      <c r="B19" s="120" t="s">
        <v>9</v>
      </c>
      <c r="C19" s="125"/>
      <c r="D19" s="125"/>
      <c r="E19" s="114">
        <f t="shared" si="5"/>
        <v>0</v>
      </c>
      <c r="F19" s="122">
        <f ca="1">C19/OFFSET(C19,1,0)</f>
        <v>0</v>
      </c>
      <c r="G19" s="122">
        <f t="shared" ref="G19:H19" ca="1" si="9">D19/OFFSET(D19,1,0)</f>
        <v>0</v>
      </c>
      <c r="H19" s="127">
        <f t="shared" ca="1" si="9"/>
        <v>0</v>
      </c>
      <c r="I19" s="105"/>
    </row>
    <row r="20" spans="1:9" s="3" customFormat="1">
      <c r="A20" s="112" t="s">
        <v>12</v>
      </c>
      <c r="B20" s="123" t="s">
        <v>101</v>
      </c>
      <c r="C20" s="114">
        <f>SUM(C16:C19)</f>
        <v>48</v>
      </c>
      <c r="D20" s="114">
        <f>SUM(D16:D19)</f>
        <v>72</v>
      </c>
      <c r="E20" s="114">
        <f t="shared" si="5"/>
        <v>120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84">
        <f>C14+C20+C26+C32</f>
        <v>321</v>
      </c>
      <c r="D33" s="184">
        <f>D14+D20+D26+D32</f>
        <v>560</v>
      </c>
      <c r="E33" s="114">
        <f t="shared" si="5"/>
        <v>881</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321</v>
      </c>
      <c r="D35" s="111">
        <f>D33-D34</f>
        <v>560</v>
      </c>
      <c r="E35" s="114">
        <f t="shared" si="5"/>
        <v>881</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299</v>
      </c>
      <c r="D39" s="140">
        <v>528</v>
      </c>
      <c r="E39" s="114">
        <f t="shared" si="5"/>
        <v>827</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299</v>
      </c>
      <c r="D43" s="111">
        <f>SUM(D39:D42)</f>
        <v>528</v>
      </c>
      <c r="E43" s="114">
        <f t="shared" si="5"/>
        <v>827</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v>28</v>
      </c>
      <c r="D53" s="147">
        <v>1</v>
      </c>
      <c r="E53" s="114">
        <f t="shared" si="5"/>
        <v>29</v>
      </c>
      <c r="F53" s="122">
        <f ca="1">C53/OFFSET(C53,4,0)</f>
        <v>1</v>
      </c>
      <c r="G53" s="122">
        <f t="shared" ref="G53:H53" ca="1" si="26">D53/OFFSET(D53,4,0)</f>
        <v>1</v>
      </c>
      <c r="H53" s="122">
        <f t="shared" ca="1" si="26"/>
        <v>1</v>
      </c>
      <c r="I53" s="142"/>
    </row>
    <row r="54" spans="1:9" s="3" customFormat="1">
      <c r="A54" s="112"/>
      <c r="B54" s="120" t="s">
        <v>7</v>
      </c>
      <c r="C54" s="125"/>
      <c r="D54" s="125"/>
      <c r="E54" s="114">
        <f t="shared" si="5"/>
        <v>0</v>
      </c>
      <c r="F54" s="122">
        <f ca="1">C54/OFFSET(C54,3,0)</f>
        <v>0</v>
      </c>
      <c r="G54" s="122">
        <f t="shared" ref="G54:H54" ca="1" si="27">D54/OFFSET(D54,3,0)</f>
        <v>0</v>
      </c>
      <c r="H54" s="122">
        <f t="shared" ca="1" si="27"/>
        <v>0</v>
      </c>
      <c r="I54" s="105"/>
    </row>
    <row r="55" spans="1:9" s="3" customFormat="1">
      <c r="A55" s="112"/>
      <c r="B55" s="120" t="s">
        <v>8</v>
      </c>
      <c r="C55" s="125"/>
      <c r="D55" s="125"/>
      <c r="E55" s="114">
        <f t="shared" si="5"/>
        <v>0</v>
      </c>
      <c r="F55" s="122">
        <f ca="1">C55/OFFSET(C55,2,0)</f>
        <v>0</v>
      </c>
      <c r="G55" s="122">
        <f t="shared" ref="G55:H55" ca="1" si="28">D55/OFFSET(D55,2,0)</f>
        <v>0</v>
      </c>
      <c r="H55" s="122">
        <f t="shared" ca="1" si="28"/>
        <v>0</v>
      </c>
      <c r="I55" s="148"/>
    </row>
    <row r="56" spans="1:9" s="3" customFormat="1">
      <c r="A56" s="112"/>
      <c r="B56" s="120" t="s">
        <v>9</v>
      </c>
      <c r="C56" s="149"/>
      <c r="D56" s="149"/>
      <c r="E56" s="114">
        <f t="shared" si="5"/>
        <v>0</v>
      </c>
      <c r="F56" s="122">
        <f ca="1">C56/OFFSET(C56,1,0)</f>
        <v>0</v>
      </c>
      <c r="G56" s="122">
        <f t="shared" ref="G56:H56" ca="1" si="29">D56/OFFSET(D56,1,0)</f>
        <v>0</v>
      </c>
      <c r="H56" s="127">
        <f t="shared" ca="1" si="29"/>
        <v>0</v>
      </c>
      <c r="I56" s="105"/>
    </row>
    <row r="57" spans="1:9" s="3" customFormat="1">
      <c r="A57" s="112" t="s">
        <v>29</v>
      </c>
      <c r="B57" s="110" t="s">
        <v>30</v>
      </c>
      <c r="C57" s="111">
        <f>SUM(C53:C56)</f>
        <v>28</v>
      </c>
      <c r="D57" s="111">
        <f>SUM(D53:D56)</f>
        <v>1</v>
      </c>
      <c r="E57" s="114">
        <f t="shared" si="5"/>
        <v>29</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4</v>
      </c>
      <c r="D59" s="151">
        <v>2</v>
      </c>
      <c r="E59" s="114">
        <f t="shared" si="5"/>
        <v>6</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v>5</v>
      </c>
      <c r="D65" s="155">
        <v>16</v>
      </c>
      <c r="E65" s="114">
        <f t="shared" si="5"/>
        <v>21</v>
      </c>
      <c r="F65" s="122">
        <f ca="1">C65/OFFSET(C65,1,0)</f>
        <v>1</v>
      </c>
      <c r="G65" s="122">
        <f t="shared" ref="G65:H65" ca="1" si="33">D65/OFFSET(D65,1,0)</f>
        <v>1</v>
      </c>
      <c r="H65" s="127">
        <f t="shared" ca="1" si="33"/>
        <v>1</v>
      </c>
    </row>
    <row r="66" spans="1:9" s="3" customFormat="1">
      <c r="A66" s="112" t="s">
        <v>41</v>
      </c>
      <c r="B66" s="129" t="s">
        <v>55</v>
      </c>
      <c r="C66" s="111">
        <f>SUM(C62:C65)</f>
        <v>5</v>
      </c>
      <c r="D66" s="111">
        <f>SUM(D62:D65)</f>
        <v>16</v>
      </c>
      <c r="E66" s="114">
        <f t="shared" si="5"/>
        <v>21</v>
      </c>
      <c r="F66" s="122">
        <f>C66/C33</f>
        <v>1.5576323987538941E-2</v>
      </c>
      <c r="G66" s="122">
        <f t="shared" ref="G66:H66" si="34">D66/D33</f>
        <v>2.8571428571428571E-2</v>
      </c>
      <c r="H66" s="122">
        <f t="shared" si="34"/>
        <v>2.383654937570942E-2</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5</v>
      </c>
      <c r="D68" s="111">
        <f>D66-D67</f>
        <v>16</v>
      </c>
      <c r="E68" s="114">
        <f t="shared" si="5"/>
        <v>21</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336</v>
      </c>
      <c r="D70" s="124">
        <f>D43+D50+D57+D59+D60+D68</f>
        <v>547</v>
      </c>
      <c r="E70" s="114">
        <f t="shared" si="5"/>
        <v>883</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336</v>
      </c>
      <c r="D74" s="114">
        <f>D70+D72</f>
        <v>547</v>
      </c>
      <c r="E74" s="114">
        <f>D74+C74</f>
        <v>883</v>
      </c>
      <c r="F74" s="2"/>
      <c r="G74" s="105"/>
      <c r="H74" s="105"/>
      <c r="I74" s="105"/>
    </row>
    <row r="75" spans="1:9" s="3" customFormat="1">
      <c r="A75" s="112"/>
      <c r="B75" s="110" t="s">
        <v>93</v>
      </c>
      <c r="C75" s="125">
        <v>610</v>
      </c>
      <c r="D75" s="125">
        <v>1325</v>
      </c>
      <c r="E75" s="114">
        <f>D75+C75</f>
        <v>1935</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-15</v>
      </c>
      <c r="D77" s="164">
        <f>D6+D33-D67-D74</f>
        <v>13</v>
      </c>
      <c r="E77" s="165">
        <f>(E6+E33)-(E67+E74)</f>
        <v>-2</v>
      </c>
      <c r="F77" s="2"/>
      <c r="G77" s="105"/>
      <c r="H77" s="105"/>
      <c r="I77" s="105"/>
    </row>
    <row r="78" spans="1:9" s="3" customFormat="1" ht="16.2" customHeight="1">
      <c r="A78" s="166"/>
      <c r="B78" s="87" t="s">
        <v>67</v>
      </c>
      <c r="C78" s="167">
        <f>(C43+C57+C59+C60+C50)/(C43+C57+C59+C68+C60+C50)</f>
        <v>0.98511904761904767</v>
      </c>
      <c r="D78" s="167">
        <f t="shared" ref="D78:E78" si="35">(D43+D57+D59+D60+D50)/(D43+D57+D59+D68+D60+D50)</f>
        <v>0.97074954296160876</v>
      </c>
      <c r="E78" s="167">
        <f t="shared" si="35"/>
        <v>0.97621744054360138</v>
      </c>
      <c r="F78" s="168"/>
      <c r="G78" s="105"/>
      <c r="H78" s="105"/>
      <c r="I78" s="105"/>
    </row>
    <row r="79" spans="1:9" s="3" customFormat="1" ht="16.2" customHeight="1">
      <c r="A79" s="166"/>
      <c r="B79" s="87" t="s">
        <v>68</v>
      </c>
      <c r="C79" s="167">
        <f>(C43+C57+C59+C60+C50)/(C43+C57+C59+C68+C72+C67+C60+C50)</f>
        <v>0.98511904761904767</v>
      </c>
      <c r="D79" s="167">
        <f t="shared" ref="D79:E79" si="36">(D43+D57+D59+D60+D50)/(D43+D57+D59+D68+D72+D67+D60+D50)</f>
        <v>0.97074954296160876</v>
      </c>
      <c r="E79" s="167">
        <f t="shared" si="36"/>
        <v>0.97621744054360138</v>
      </c>
      <c r="F79" s="2"/>
      <c r="G79" s="105"/>
      <c r="H79" s="105"/>
      <c r="I79" s="105"/>
    </row>
    <row r="80" spans="1:9" ht="16.2" customHeight="1">
      <c r="A80" s="166"/>
      <c r="B80" s="87" t="s">
        <v>70</v>
      </c>
      <c r="C80" s="167">
        <f>C59/C35</f>
        <v>1.2461059190031152E-2</v>
      </c>
      <c r="D80" s="167">
        <f t="shared" ref="D80:E80" si="37">D59/D35</f>
        <v>3.5714285714285713E-3</v>
      </c>
      <c r="E80" s="167">
        <f t="shared" si="37"/>
        <v>6.8104426787741201E-3</v>
      </c>
    </row>
    <row r="81" spans="1:11" ht="16.2" customHeight="1">
      <c r="A81" s="166"/>
      <c r="B81" s="87" t="s">
        <v>69</v>
      </c>
      <c r="C81" s="167">
        <f>D66/E66</f>
        <v>0.76190476190476186</v>
      </c>
      <c r="D81" s="167"/>
      <c r="E81" s="167"/>
    </row>
    <row r="82" spans="1:11" ht="16.2" customHeight="1">
      <c r="A82" s="166"/>
      <c r="B82" s="87" t="s">
        <v>88</v>
      </c>
      <c r="C82" s="169">
        <f>C20/C35</f>
        <v>0.14953271028037382</v>
      </c>
      <c r="D82" s="169">
        <f t="shared" ref="D82:E82" si="38">D20/D35</f>
        <v>0.12857142857142856</v>
      </c>
      <c r="E82" s="169">
        <f t="shared" si="38"/>
        <v>0.1362088535754824</v>
      </c>
    </row>
    <row r="83" spans="1:11" ht="16.2" customHeight="1">
      <c r="A83" s="166"/>
      <c r="B83" s="87" t="s">
        <v>94</v>
      </c>
      <c r="C83" s="169">
        <f>(C43+C50+C57+C59+C60)/(C6+C33)</f>
        <v>1.0311526479750779</v>
      </c>
      <c r="D83" s="169">
        <f t="shared" ref="D83:E83" si="39">(D43+D50+D57+D59+D60)/(D6+D33)</f>
        <v>0.94821428571428568</v>
      </c>
      <c r="E83" s="169">
        <f t="shared" si="39"/>
        <v>0.97843359818388198</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0.98511904761904767</v>
      </c>
      <c r="D93" s="1" t="s">
        <v>66</v>
      </c>
      <c r="E93" s="172">
        <f>(D74-D68)/D74</f>
        <v>0.97074954296160876</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honeticPr fontId="16" type="noConversion"/>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98" t="s">
        <v>95</v>
      </c>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0"/>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2"/>
      <c r="C84" s="262"/>
      <c r="D84" s="262"/>
      <c r="E84" s="262"/>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H4" sqref="H4"/>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89</v>
      </c>
      <c r="C1" s="56"/>
      <c r="D1" s="56"/>
      <c r="E1" s="56"/>
      <c r="F1" s="2" t="s">
        <v>90</v>
      </c>
      <c r="G1" s="99"/>
      <c r="H1" s="100"/>
      <c r="I1" s="100"/>
    </row>
    <row r="2" spans="1:9" s="3" customFormat="1" ht="15.6">
      <c r="A2" s="56"/>
      <c r="B2" s="98" t="s">
        <v>91</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c r="D6" s="113"/>
      <c r="E6" s="114">
        <f>D6+C6</f>
        <v>0</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c r="D10" s="121"/>
      <c r="E10" s="114">
        <f>D10+C10</f>
        <v>0</v>
      </c>
      <c r="F10" s="122" t="e">
        <f ca="1">C10/OFFSET(C10,4,0)</f>
        <v>#DIV/0!</v>
      </c>
      <c r="G10" s="122" t="e">
        <f t="shared" ref="G10:H10" ca="1" si="0">D10/OFFSET(D10,4,0)</f>
        <v>#DIV/0!</v>
      </c>
      <c r="H10" s="122" t="e">
        <f t="shared" ca="1" si="0"/>
        <v>#DIV/0!</v>
      </c>
      <c r="I10" s="103"/>
    </row>
    <row r="11" spans="1:9" s="3" customFormat="1">
      <c r="A11" s="112"/>
      <c r="B11" s="120" t="s">
        <v>7</v>
      </c>
      <c r="C11" s="121"/>
      <c r="D11" s="121"/>
      <c r="E11" s="114">
        <f t="shared" ref="E11:E14" si="1">D11+C11</f>
        <v>0</v>
      </c>
      <c r="F11" s="122" t="e">
        <f ca="1">C11/OFFSET(C11,3,0)</f>
        <v>#DIV/0!</v>
      </c>
      <c r="G11" s="122" t="e">
        <f t="shared" ref="G11:H11" ca="1" si="2">D11/OFFSET(D11,3,0)</f>
        <v>#DIV/0!</v>
      </c>
      <c r="H11" s="122" t="e">
        <f t="shared" ca="1" si="2"/>
        <v>#DIV/0!</v>
      </c>
      <c r="I11" s="105"/>
    </row>
    <row r="12" spans="1:9" s="3" customFormat="1">
      <c r="A12" s="112"/>
      <c r="B12" s="120" t="s">
        <v>8</v>
      </c>
      <c r="C12" s="121"/>
      <c r="D12" s="121"/>
      <c r="E12" s="114">
        <f t="shared" si="1"/>
        <v>0</v>
      </c>
      <c r="F12" s="122" t="e">
        <f ca="1">C12/OFFSET(C12,2,0)</f>
        <v>#DIV/0!</v>
      </c>
      <c r="G12" s="122" t="e">
        <f t="shared" ref="G12:H12" ca="1" si="3">D12/OFFSET(D12,2,0)</f>
        <v>#DIV/0!</v>
      </c>
      <c r="H12" s="122" t="e">
        <f t="shared" ca="1" si="3"/>
        <v>#DIV/0!</v>
      </c>
      <c r="I12" s="105"/>
    </row>
    <row r="13" spans="1:9" s="3" customFormat="1">
      <c r="A13" s="112"/>
      <c r="B13" s="120" t="s">
        <v>9</v>
      </c>
      <c r="C13" s="121"/>
      <c r="D13" s="121"/>
      <c r="E13" s="114">
        <f t="shared" si="1"/>
        <v>0</v>
      </c>
      <c r="F13" s="122" t="e">
        <f ca="1">C13/OFFSET(C13,1,0)</f>
        <v>#DIV/0!</v>
      </c>
      <c r="G13" s="122" t="e">
        <f t="shared" ref="G13:H13" ca="1" si="4">D13/OFFSET(D13,1,0)</f>
        <v>#DIV/0!</v>
      </c>
      <c r="H13" s="122" t="e">
        <f t="shared" ca="1" si="4"/>
        <v>#DIV/0!</v>
      </c>
      <c r="I13" s="105"/>
    </row>
    <row r="14" spans="1:9" s="3" customFormat="1">
      <c r="A14" s="112" t="s">
        <v>10</v>
      </c>
      <c r="B14" s="123" t="s">
        <v>11</v>
      </c>
      <c r="C14" s="124">
        <f>SUM(C10:C13)</f>
        <v>0</v>
      </c>
      <c r="D14" s="124">
        <f>SUM(D10:D13)</f>
        <v>0</v>
      </c>
      <c r="E14" s="114">
        <f t="shared" si="1"/>
        <v>0</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0</v>
      </c>
      <c r="D33" s="111">
        <f>D14+D20+D26+D32</f>
        <v>0</v>
      </c>
      <c r="E33" s="114">
        <f t="shared" si="5"/>
        <v>0</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0</v>
      </c>
      <c r="D35" s="111">
        <f>D33-D34</f>
        <v>0</v>
      </c>
      <c r="E35" s="114">
        <f t="shared" si="5"/>
        <v>0</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c r="D39" s="140"/>
      <c r="E39" s="114">
        <f t="shared" si="5"/>
        <v>0</v>
      </c>
      <c r="F39" s="122" t="e">
        <f ca="1">C39/OFFSET(C39,4,0)</f>
        <v>#DIV/0!</v>
      </c>
      <c r="G39" s="122" t="e">
        <f t="shared" ref="G39:H39" ca="1" si="18">D39/OFFSET(D39,4,0)</f>
        <v>#DIV/0!</v>
      </c>
      <c r="H39" s="122" t="e">
        <f t="shared" ca="1" si="18"/>
        <v>#DIV/0!</v>
      </c>
      <c r="I39" s="105"/>
    </row>
    <row r="40" spans="1:9" s="3" customFormat="1">
      <c r="A40" s="112"/>
      <c r="B40" s="120" t="s">
        <v>7</v>
      </c>
      <c r="C40" s="140"/>
      <c r="D40" s="140"/>
      <c r="E40" s="114">
        <f t="shared" si="5"/>
        <v>0</v>
      </c>
      <c r="F40" s="122" t="e">
        <f ca="1">C40/OFFSET(C40,3,0)</f>
        <v>#DIV/0!</v>
      </c>
      <c r="G40" s="122" t="e">
        <f t="shared" ref="G40:H40" ca="1" si="19">D40/OFFSET(D40,3,0)</f>
        <v>#DIV/0!</v>
      </c>
      <c r="H40" s="122" t="e">
        <f t="shared" ca="1" si="19"/>
        <v>#DIV/0!</v>
      </c>
      <c r="I40" s="105"/>
    </row>
    <row r="41" spans="1:9" s="3" customFormat="1">
      <c r="A41" s="112"/>
      <c r="B41" s="120" t="s">
        <v>8</v>
      </c>
      <c r="C41" s="140"/>
      <c r="D41" s="140"/>
      <c r="E41" s="114">
        <f t="shared" si="5"/>
        <v>0</v>
      </c>
      <c r="F41" s="122" t="e">
        <f ca="1">C41/OFFSET(C41,2,0)</f>
        <v>#DIV/0!</v>
      </c>
      <c r="G41" s="122" t="e">
        <f t="shared" ref="G41:H41" ca="1" si="20">D41/OFFSET(D41,2,0)</f>
        <v>#DIV/0!</v>
      </c>
      <c r="H41" s="122" t="e">
        <f t="shared" ca="1" si="20"/>
        <v>#DIV/0!</v>
      </c>
      <c r="I41" s="105"/>
    </row>
    <row r="42" spans="1:9" s="3" customFormat="1">
      <c r="A42" s="112"/>
      <c r="B42" s="120" t="s">
        <v>9</v>
      </c>
      <c r="C42" s="140"/>
      <c r="D42" s="140"/>
      <c r="E42" s="114">
        <f t="shared" si="5"/>
        <v>0</v>
      </c>
      <c r="F42" s="122" t="e">
        <f ca="1">C42/OFFSET(C42,1,0)</f>
        <v>#DIV/0!</v>
      </c>
      <c r="G42" s="122" t="e">
        <f t="shared" ref="G42:H42" ca="1" si="21">D42/OFFSET(D42,1,0)</f>
        <v>#DIV/0!</v>
      </c>
      <c r="H42" s="127" t="e">
        <f t="shared" ca="1" si="21"/>
        <v>#DIV/0!</v>
      </c>
      <c r="I42" s="105"/>
    </row>
    <row r="43" spans="1:9" s="3" customFormat="1">
      <c r="A43" s="112" t="s">
        <v>25</v>
      </c>
      <c r="B43" s="123" t="s">
        <v>26</v>
      </c>
      <c r="C43" s="111">
        <f>SUM(C39:C42)</f>
        <v>0</v>
      </c>
      <c r="D43" s="111">
        <f>SUM(D39:D42)</f>
        <v>0</v>
      </c>
      <c r="E43" s="114">
        <f t="shared" si="5"/>
        <v>0</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c r="D46" s="141"/>
      <c r="E46" s="114">
        <f t="shared" si="5"/>
        <v>0</v>
      </c>
      <c r="F46" s="122" t="e">
        <f ca="1">C46/OFFSET(C46,4,0)</f>
        <v>#DIV/0!</v>
      </c>
      <c r="G46" s="122" t="e">
        <f t="shared" ref="G46:H46" ca="1" si="22">D46/OFFSET(D46,4,0)</f>
        <v>#DIV/0!</v>
      </c>
      <c r="H46" s="122" t="e">
        <f t="shared" ca="1" si="22"/>
        <v>#DIV/0!</v>
      </c>
      <c r="I46" s="105"/>
    </row>
    <row r="47" spans="1:9" s="3" customFormat="1">
      <c r="A47" s="112"/>
      <c r="B47" s="120" t="s">
        <v>7</v>
      </c>
      <c r="C47" s="141"/>
      <c r="D47" s="141"/>
      <c r="E47" s="114">
        <f t="shared" si="5"/>
        <v>0</v>
      </c>
      <c r="F47" s="122" t="e">
        <f ca="1">C47/OFFSET(C47,3,0)</f>
        <v>#DIV/0!</v>
      </c>
      <c r="G47" s="122" t="e">
        <f t="shared" ref="G47:H47" ca="1" si="23">D47/OFFSET(D47,3,0)</f>
        <v>#DIV/0!</v>
      </c>
      <c r="H47" s="122" t="e">
        <f t="shared" ca="1" si="23"/>
        <v>#DIV/0!</v>
      </c>
      <c r="I47" s="105"/>
    </row>
    <row r="48" spans="1:9" s="3" customFormat="1">
      <c r="A48" s="112"/>
      <c r="B48" s="120" t="s">
        <v>8</v>
      </c>
      <c r="C48" s="141"/>
      <c r="D48" s="141"/>
      <c r="E48" s="114">
        <f t="shared" si="5"/>
        <v>0</v>
      </c>
      <c r="F48" s="122" t="e">
        <f ca="1">C48/OFFSET(C48,2,0)</f>
        <v>#DIV/0!</v>
      </c>
      <c r="G48" s="122" t="e">
        <f t="shared" ref="G48:H48" ca="1" si="24">D48/OFFSET(D48,2,0)</f>
        <v>#DIV/0!</v>
      </c>
      <c r="H48" s="122" t="e">
        <f t="shared" ca="1" si="24"/>
        <v>#DIV/0!</v>
      </c>
      <c r="I48" s="105"/>
    </row>
    <row r="49" spans="1:9" s="3" customFormat="1" ht="14.4">
      <c r="A49" s="112"/>
      <c r="B49" s="120" t="s">
        <v>9</v>
      </c>
      <c r="C49" s="141"/>
      <c r="D49" s="141"/>
      <c r="E49" s="114">
        <f t="shared" si="5"/>
        <v>0</v>
      </c>
      <c r="F49" s="122" t="e">
        <f ca="1">C49/OFFSET(C49,1,0)</f>
        <v>#DIV/0!</v>
      </c>
      <c r="G49" s="122" t="e">
        <f t="shared" ref="G49:H49" ca="1" si="25">D49/OFFSET(D49,1,0)</f>
        <v>#DIV/0!</v>
      </c>
      <c r="H49" s="127" t="e">
        <f t="shared" ca="1" si="25"/>
        <v>#DIV/0!</v>
      </c>
      <c r="I49" s="142"/>
    </row>
    <row r="50" spans="1:9" s="3" customFormat="1">
      <c r="A50" s="112" t="s">
        <v>27</v>
      </c>
      <c r="B50" s="110" t="s">
        <v>28</v>
      </c>
      <c r="C50" s="111">
        <f>SUM(C46:C49)</f>
        <v>0</v>
      </c>
      <c r="D50" s="111">
        <f>SUM(D46:D49)</f>
        <v>0</v>
      </c>
      <c r="E50" s="114">
        <f t="shared" si="5"/>
        <v>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c r="D59" s="151"/>
      <c r="E59" s="114">
        <f t="shared" si="5"/>
        <v>0</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t="e">
        <f ca="1">C62/OFFSET(C62,4,0)</f>
        <v>#DIV/0!</v>
      </c>
      <c r="G62" s="122" t="e">
        <f t="shared" ref="G62:H62" ca="1" si="30">D62/OFFSET(D62,4,0)</f>
        <v>#DIV/0!</v>
      </c>
      <c r="H62" s="122" t="e">
        <f t="shared" ca="1" si="30"/>
        <v>#DIV/0!</v>
      </c>
      <c r="I62" s="145"/>
    </row>
    <row r="63" spans="1:9" s="3" customFormat="1">
      <c r="A63" s="112" t="s">
        <v>35</v>
      </c>
      <c r="B63" s="154" t="s">
        <v>36</v>
      </c>
      <c r="C63" s="155"/>
      <c r="D63" s="155"/>
      <c r="E63" s="114">
        <f t="shared" si="5"/>
        <v>0</v>
      </c>
      <c r="F63" s="122" t="e">
        <f ca="1">C63/OFFSET(C63,3,0)</f>
        <v>#DIV/0!</v>
      </c>
      <c r="G63" s="122" t="e">
        <f t="shared" ref="G63:H63" ca="1" si="31">D63/OFFSET(D63,3,0)</f>
        <v>#DIV/0!</v>
      </c>
      <c r="H63" s="122" t="e">
        <f t="shared" ca="1" si="31"/>
        <v>#DIV/0!</v>
      </c>
      <c r="I63" s="105"/>
    </row>
    <row r="64" spans="1:9" s="3" customFormat="1">
      <c r="A64" s="112" t="s">
        <v>37</v>
      </c>
      <c r="B64" s="154" t="s">
        <v>38</v>
      </c>
      <c r="C64" s="155"/>
      <c r="D64" s="155"/>
      <c r="E64" s="114">
        <f t="shared" si="5"/>
        <v>0</v>
      </c>
      <c r="F64" s="122" t="e">
        <f ca="1">C64/OFFSET(C64,2,0)</f>
        <v>#DIV/0!</v>
      </c>
      <c r="G64" s="122" t="e">
        <f t="shared" ref="G64:H64" ca="1" si="32">D64/OFFSET(D64,2,0)</f>
        <v>#DIV/0!</v>
      </c>
      <c r="H64" s="122" t="e">
        <f t="shared" ca="1" si="32"/>
        <v>#DIV/0!</v>
      </c>
    </row>
    <row r="65" spans="1:9" s="3" customFormat="1">
      <c r="A65" s="112" t="s">
        <v>39</v>
      </c>
      <c r="B65" s="154" t="s">
        <v>40</v>
      </c>
      <c r="C65" s="155"/>
      <c r="D65" s="155"/>
      <c r="E65" s="114">
        <f t="shared" si="5"/>
        <v>0</v>
      </c>
      <c r="F65" s="122" t="e">
        <f ca="1">C65/OFFSET(C65,1,0)</f>
        <v>#DIV/0!</v>
      </c>
      <c r="G65" s="122" t="e">
        <f t="shared" ref="G65:H65" ca="1" si="33">D65/OFFSET(D65,1,0)</f>
        <v>#DIV/0!</v>
      </c>
      <c r="H65" s="127" t="e">
        <f t="shared" ca="1" si="33"/>
        <v>#DIV/0!</v>
      </c>
    </row>
    <row r="66" spans="1:9" s="3" customFormat="1">
      <c r="A66" s="112" t="s">
        <v>41</v>
      </c>
      <c r="B66" s="129" t="s">
        <v>55</v>
      </c>
      <c r="C66" s="111">
        <f>SUM(C62:C65)</f>
        <v>0</v>
      </c>
      <c r="D66" s="111">
        <f>SUM(D62:D65)</f>
        <v>0</v>
      </c>
      <c r="E66" s="114">
        <f t="shared" si="5"/>
        <v>0</v>
      </c>
      <c r="F66" s="122" t="e">
        <f>C66/C33</f>
        <v>#DIV/0!</v>
      </c>
      <c r="G66" s="122" t="e">
        <f t="shared" ref="G66:H66" si="34">D66/D33</f>
        <v>#DIV/0!</v>
      </c>
      <c r="H66" s="122" t="e">
        <f t="shared" si="34"/>
        <v>#DIV/0!</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0</v>
      </c>
      <c r="D68" s="111">
        <f>D66-D67</f>
        <v>0</v>
      </c>
      <c r="E68" s="114">
        <f t="shared" si="5"/>
        <v>0</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0</v>
      </c>
      <c r="D70" s="124">
        <f>D43+D50+D57+D59+D60+D68</f>
        <v>0</v>
      </c>
      <c r="E70" s="114">
        <f t="shared" si="5"/>
        <v>0</v>
      </c>
      <c r="F70" s="2"/>
      <c r="G70" s="157"/>
      <c r="H70" s="145"/>
    </row>
    <row r="71" spans="1:9" s="3" customFormat="1">
      <c r="A71" s="112"/>
      <c r="B71" s="158"/>
      <c r="C71" s="125"/>
      <c r="D71" s="125"/>
      <c r="E71" s="114"/>
      <c r="F71" s="2"/>
      <c r="G71" s="105"/>
      <c r="H71" s="105"/>
    </row>
    <row r="72" spans="1:9" s="3" customFormat="1" ht="14.4">
      <c r="A72" s="112" t="s">
        <v>47</v>
      </c>
      <c r="B72" s="110" t="s">
        <v>48</v>
      </c>
      <c r="C72" s="111"/>
      <c r="D72" s="111"/>
      <c r="E72" s="114">
        <f t="shared" si="5"/>
        <v>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0</v>
      </c>
      <c r="D74" s="114">
        <f>D70+D72</f>
        <v>0</v>
      </c>
      <c r="E74" s="114">
        <f>D74+C74</f>
        <v>0</v>
      </c>
      <c r="F74" s="2"/>
      <c r="G74" s="105"/>
      <c r="H74" s="105"/>
      <c r="I74" s="105"/>
    </row>
    <row r="75" spans="1:9" s="3" customFormat="1">
      <c r="A75" s="112"/>
      <c r="B75" s="110" t="s">
        <v>93</v>
      </c>
      <c r="C75" s="125"/>
      <c r="D75" s="125"/>
      <c r="E75" s="114">
        <f>D75+C75</f>
        <v>0</v>
      </c>
      <c r="F75" s="2"/>
      <c r="G75" s="105"/>
      <c r="H75" s="105"/>
      <c r="I75" s="105"/>
    </row>
    <row r="76" spans="1:9" s="3" customFormat="1" ht="13.8" thickBot="1">
      <c r="A76" s="161" t="s">
        <v>51</v>
      </c>
      <c r="B76" s="162" t="s">
        <v>64</v>
      </c>
      <c r="C76" s="163"/>
      <c r="D76" s="163"/>
      <c r="E76" s="114">
        <f>D76+C76</f>
        <v>0</v>
      </c>
      <c r="F76" s="2"/>
      <c r="G76" s="105"/>
      <c r="H76" s="105"/>
      <c r="I76" s="105"/>
    </row>
    <row r="77" spans="1:9" s="3" customFormat="1" ht="30.75" customHeight="1">
      <c r="A77" s="260" t="s">
        <v>56</v>
      </c>
      <c r="B77" s="261"/>
      <c r="C77" s="164">
        <f>C6+C33-C67-C74</f>
        <v>0</v>
      </c>
      <c r="D77" s="164">
        <f>D6+D33-D67-D74</f>
        <v>0</v>
      </c>
      <c r="E77" s="165">
        <f>(E6+E33)-(E67+E74)</f>
        <v>0</v>
      </c>
      <c r="F77" s="2"/>
      <c r="G77" s="105"/>
      <c r="H77" s="105"/>
      <c r="I77" s="105"/>
    </row>
    <row r="78" spans="1:9" s="3" customFormat="1" ht="16.2" customHeight="1">
      <c r="A78" s="166"/>
      <c r="B78" s="87" t="s">
        <v>67</v>
      </c>
      <c r="C78" s="167" t="e">
        <f>(C43+C57+C59+C60+C50)/(C43+C57+C59+C68+C60+C50)</f>
        <v>#DIV/0!</v>
      </c>
      <c r="D78" s="167" t="e">
        <f t="shared" ref="D78:E78" si="35">(D43+D57+D59+D60+D50)/(D43+D57+D59+D68+D60+D50)</f>
        <v>#DIV/0!</v>
      </c>
      <c r="E78" s="167" t="e">
        <f t="shared" si="35"/>
        <v>#DIV/0!</v>
      </c>
      <c r="F78" s="168"/>
      <c r="G78" s="105"/>
      <c r="H78" s="105"/>
      <c r="I78" s="105"/>
    </row>
    <row r="79" spans="1:9" s="3" customFormat="1" ht="16.2" customHeight="1">
      <c r="A79" s="166"/>
      <c r="B79" s="87" t="s">
        <v>68</v>
      </c>
      <c r="C79" s="167" t="e">
        <f>(C43+C57+C59+C60+C50)/(C43+C57+C59+C68+C72+C67+C60+C50)</f>
        <v>#DIV/0!</v>
      </c>
      <c r="D79" s="167" t="e">
        <f t="shared" ref="D79:E79" si="36">(D43+D57+D59+D60+D50)/(D43+D57+D59+D68+D72+D67+D60+D50)</f>
        <v>#DIV/0!</v>
      </c>
      <c r="E79" s="167" t="e">
        <f t="shared" si="36"/>
        <v>#DIV/0!</v>
      </c>
      <c r="F79" s="2"/>
      <c r="G79" s="105"/>
      <c r="H79" s="105"/>
      <c r="I79" s="105"/>
    </row>
    <row r="80" spans="1:9" ht="16.2" customHeight="1">
      <c r="A80" s="166"/>
      <c r="B80" s="87" t="s">
        <v>70</v>
      </c>
      <c r="C80" s="167" t="e">
        <f>C59/C35</f>
        <v>#DIV/0!</v>
      </c>
      <c r="D80" s="167" t="e">
        <f t="shared" ref="D80:E80" si="37">D59/D35</f>
        <v>#DIV/0!</v>
      </c>
      <c r="E80" s="167" t="e">
        <f t="shared" si="37"/>
        <v>#DIV/0!</v>
      </c>
    </row>
    <row r="81" spans="1:11" ht="16.2" customHeight="1">
      <c r="A81" s="166"/>
      <c r="B81" s="87" t="s">
        <v>69</v>
      </c>
      <c r="C81" s="167" t="e">
        <f>D66/E66</f>
        <v>#DIV/0!</v>
      </c>
      <c r="D81" s="167"/>
      <c r="E81" s="167"/>
    </row>
    <row r="82" spans="1:11" ht="16.2" customHeight="1">
      <c r="A82" s="166"/>
      <c r="B82" s="87" t="s">
        <v>88</v>
      </c>
      <c r="C82" s="169" t="e">
        <f>C20/C35</f>
        <v>#DIV/0!</v>
      </c>
      <c r="D82" s="169" t="e">
        <f t="shared" ref="D82:E82" si="38">D20/D35</f>
        <v>#DIV/0!</v>
      </c>
      <c r="E82" s="169" t="e">
        <f t="shared" si="38"/>
        <v>#DIV/0!</v>
      </c>
    </row>
    <row r="83" spans="1:11" ht="16.2" customHeight="1">
      <c r="A83" s="166"/>
      <c r="B83" s="87" t="s">
        <v>94</v>
      </c>
      <c r="C83" s="169" t="e">
        <f>(C43+C50+C57+C59+C60)/(C6+C33)</f>
        <v>#DIV/0!</v>
      </c>
      <c r="D83" s="169" t="e">
        <f t="shared" ref="D83:E83" si="39">(D43+D50+D57+D59+D60)/(D6+D33)</f>
        <v>#DIV/0!</v>
      </c>
      <c r="E83" s="169" t="e">
        <f t="shared" si="39"/>
        <v>#DIV/0!</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t="e">
        <f>(C74-C68)/C74</f>
        <v>#DIV/0!</v>
      </c>
      <c r="D93" s="1" t="s">
        <v>66</v>
      </c>
      <c r="E93" s="172" t="e">
        <f>(D74-D68)/D74</f>
        <v>#DIV/0!</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103</v>
      </c>
      <c r="C1" s="98" t="s">
        <v>103</v>
      </c>
      <c r="D1" s="56"/>
      <c r="E1" s="56"/>
      <c r="F1" s="2" t="s">
        <v>90</v>
      </c>
      <c r="G1" s="99"/>
      <c r="H1" s="100"/>
      <c r="I1" s="100"/>
    </row>
    <row r="2" spans="1:9" s="3" customFormat="1" ht="15.6">
      <c r="A2" s="56"/>
      <c r="B2" s="98" t="s">
        <v>104</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89">
        <v>149</v>
      </c>
      <c r="D6" s="189">
        <v>255</v>
      </c>
      <c r="E6" s="114">
        <f>D6+C6</f>
        <v>404</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2009</v>
      </c>
      <c r="D10" s="121">
        <v>2082</v>
      </c>
      <c r="E10" s="114">
        <f>D10+C10</f>
        <v>4091</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2009</v>
      </c>
      <c r="D14" s="124">
        <f>SUM(D10:D13)</f>
        <v>2082</v>
      </c>
      <c r="E14" s="114">
        <f t="shared" si="1"/>
        <v>4091</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2009</v>
      </c>
      <c r="D33" s="111">
        <f>D14+D20+D26+D32</f>
        <v>2082</v>
      </c>
      <c r="E33" s="114">
        <f t="shared" si="5"/>
        <v>4091</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2009</v>
      </c>
      <c r="D35" s="111">
        <f>D33-D34</f>
        <v>2082</v>
      </c>
      <c r="E35" s="114">
        <f t="shared" si="5"/>
        <v>4091</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1453</v>
      </c>
      <c r="D39" s="140">
        <v>962</v>
      </c>
      <c r="E39" s="114">
        <f t="shared" si="5"/>
        <v>2415</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1453</v>
      </c>
      <c r="D43" s="111">
        <f>SUM(D39:D42)</f>
        <v>962</v>
      </c>
      <c r="E43" s="114">
        <f t="shared" si="5"/>
        <v>2415</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v>107</v>
      </c>
      <c r="D46" s="141">
        <v>478</v>
      </c>
      <c r="E46" s="114">
        <f t="shared" si="5"/>
        <v>585</v>
      </c>
      <c r="F46" s="122">
        <f ca="1">C46/OFFSET(C46,4,0)</f>
        <v>1</v>
      </c>
      <c r="G46" s="122">
        <f t="shared" ref="G46:H46" ca="1" si="22">D46/OFFSET(D46,4,0)</f>
        <v>1</v>
      </c>
      <c r="H46" s="122">
        <f t="shared" ca="1" si="22"/>
        <v>1</v>
      </c>
      <c r="I46" s="105"/>
    </row>
    <row r="47" spans="1:9" s="3" customFormat="1">
      <c r="A47" s="112"/>
      <c r="B47" s="120" t="s">
        <v>7</v>
      </c>
      <c r="C47" s="141"/>
      <c r="D47" s="141"/>
      <c r="E47" s="114">
        <f t="shared" si="5"/>
        <v>0</v>
      </c>
      <c r="F47" s="122">
        <f ca="1">C47/OFFSET(C47,3,0)</f>
        <v>0</v>
      </c>
      <c r="G47" s="122">
        <f t="shared" ref="G47:H47" ca="1" si="23">D47/OFFSET(D47,3,0)</f>
        <v>0</v>
      </c>
      <c r="H47" s="122">
        <f t="shared" ca="1" si="23"/>
        <v>0</v>
      </c>
      <c r="I47" s="105"/>
    </row>
    <row r="48" spans="1:9" s="3" customFormat="1">
      <c r="A48" s="112"/>
      <c r="B48" s="120" t="s">
        <v>8</v>
      </c>
      <c r="C48" s="141"/>
      <c r="D48" s="141"/>
      <c r="E48" s="114">
        <f t="shared" si="5"/>
        <v>0</v>
      </c>
      <c r="F48" s="122">
        <f ca="1">C48/OFFSET(C48,2,0)</f>
        <v>0</v>
      </c>
      <c r="G48" s="122">
        <f t="shared" ref="G48:H48" ca="1" si="24">D48/OFFSET(D48,2,0)</f>
        <v>0</v>
      </c>
      <c r="H48" s="122">
        <f t="shared" ca="1" si="24"/>
        <v>0</v>
      </c>
      <c r="I48" s="105"/>
    </row>
    <row r="49" spans="1:9" s="3" customFormat="1" ht="14.4">
      <c r="A49" s="112"/>
      <c r="B49" s="120" t="s">
        <v>9</v>
      </c>
      <c r="C49" s="141"/>
      <c r="D49" s="141"/>
      <c r="E49" s="114">
        <f t="shared" si="5"/>
        <v>0</v>
      </c>
      <c r="F49" s="122">
        <f ca="1">C49/OFFSET(C49,1,0)</f>
        <v>0</v>
      </c>
      <c r="G49" s="122">
        <f t="shared" ref="G49:H49" ca="1" si="25">D49/OFFSET(D49,1,0)</f>
        <v>0</v>
      </c>
      <c r="H49" s="127">
        <f t="shared" ca="1" si="25"/>
        <v>0</v>
      </c>
      <c r="I49" s="142"/>
    </row>
    <row r="50" spans="1:9" s="3" customFormat="1">
      <c r="A50" s="112" t="s">
        <v>27</v>
      </c>
      <c r="B50" s="110" t="s">
        <v>28</v>
      </c>
      <c r="C50" s="111">
        <f>SUM(C46:C49)</f>
        <v>107</v>
      </c>
      <c r="D50" s="111">
        <f>SUM(D46:D49)</f>
        <v>478</v>
      </c>
      <c r="E50" s="114">
        <f t="shared" si="5"/>
        <v>585</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180</v>
      </c>
      <c r="D59" s="151">
        <v>59</v>
      </c>
      <c r="E59" s="114">
        <f t="shared" si="5"/>
        <v>239</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v>277</v>
      </c>
      <c r="D65" s="155">
        <v>567</v>
      </c>
      <c r="E65" s="114">
        <f t="shared" si="5"/>
        <v>844</v>
      </c>
      <c r="F65" s="122">
        <f ca="1">C65/OFFSET(C65,1,0)</f>
        <v>1</v>
      </c>
      <c r="G65" s="122">
        <f t="shared" ref="G65:H65" ca="1" si="33">D65/OFFSET(D65,1,0)</f>
        <v>1</v>
      </c>
      <c r="H65" s="127">
        <f t="shared" ca="1" si="33"/>
        <v>1</v>
      </c>
    </row>
    <row r="66" spans="1:9" s="3" customFormat="1">
      <c r="A66" s="112" t="s">
        <v>41</v>
      </c>
      <c r="B66" s="129" t="s">
        <v>55</v>
      </c>
      <c r="C66" s="111">
        <f>SUM(C62:C65)</f>
        <v>277</v>
      </c>
      <c r="D66" s="111">
        <f>SUM(D62:D65)</f>
        <v>567</v>
      </c>
      <c r="E66" s="114">
        <f t="shared" si="5"/>
        <v>844</v>
      </c>
      <c r="F66" s="122">
        <f>C66/C33</f>
        <v>0.13787954206072672</v>
      </c>
      <c r="G66" s="122">
        <f t="shared" ref="G66:H66" si="34">D66/D33</f>
        <v>0.2723342939481268</v>
      </c>
      <c r="H66" s="122">
        <f t="shared" si="34"/>
        <v>0.20630652652163287</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277</v>
      </c>
      <c r="D68" s="111">
        <f>D66-D67</f>
        <v>567</v>
      </c>
      <c r="E68" s="114">
        <f t="shared" si="5"/>
        <v>844</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2017</v>
      </c>
      <c r="D70" s="124">
        <f>D43+D50+D57+D59+D60+D68</f>
        <v>2066</v>
      </c>
      <c r="E70" s="114">
        <f t="shared" si="5"/>
        <v>4083</v>
      </c>
      <c r="F70" s="2"/>
      <c r="G70" s="157"/>
      <c r="H70" s="145"/>
    </row>
    <row r="71" spans="1:9" s="3" customFormat="1">
      <c r="A71" s="112"/>
      <c r="B71" s="158"/>
      <c r="C71" s="125"/>
      <c r="D71" s="125"/>
      <c r="E71" s="114"/>
      <c r="F71" s="2"/>
      <c r="G71" s="105"/>
      <c r="H71" s="105"/>
    </row>
    <row r="72" spans="1:9" s="3" customFormat="1" ht="14.4">
      <c r="A72" s="112" t="s">
        <v>47</v>
      </c>
      <c r="B72" s="110" t="s">
        <v>48</v>
      </c>
      <c r="C72" s="111">
        <v>4</v>
      </c>
      <c r="D72" s="111">
        <v>16</v>
      </c>
      <c r="E72" s="114">
        <f t="shared" si="5"/>
        <v>20</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2021</v>
      </c>
      <c r="D74" s="114">
        <f>D70+D72</f>
        <v>2082</v>
      </c>
      <c r="E74" s="114">
        <f>D74+C74</f>
        <v>4103</v>
      </c>
      <c r="F74" s="2"/>
      <c r="G74" s="105"/>
      <c r="H74" s="105"/>
      <c r="I74" s="105"/>
    </row>
    <row r="75" spans="1:9" s="3" customFormat="1">
      <c r="A75" s="112"/>
      <c r="B75" s="110" t="s">
        <v>93</v>
      </c>
      <c r="C75" s="125">
        <v>2166</v>
      </c>
      <c r="D75" s="125">
        <v>1836</v>
      </c>
      <c r="E75" s="114">
        <f>D75+C75</f>
        <v>4002</v>
      </c>
      <c r="F75" s="2"/>
      <c r="G75" s="105"/>
      <c r="H75" s="105"/>
      <c r="I75" s="105"/>
    </row>
    <row r="76" spans="1:9" s="3" customFormat="1" ht="13.8" thickBot="1">
      <c r="A76" s="161" t="s">
        <v>51</v>
      </c>
      <c r="B76" s="162" t="s">
        <v>64</v>
      </c>
      <c r="C76" s="163">
        <v>137</v>
      </c>
      <c r="D76" s="163">
        <v>155</v>
      </c>
      <c r="E76" s="114">
        <f>D76+C76</f>
        <v>292</v>
      </c>
      <c r="F76" s="2"/>
      <c r="G76" s="105"/>
      <c r="H76" s="105"/>
      <c r="I76" s="105"/>
    </row>
    <row r="77" spans="1:9" s="3" customFormat="1" ht="30.75" customHeight="1">
      <c r="A77" s="260" t="s">
        <v>56</v>
      </c>
      <c r="B77" s="261"/>
      <c r="C77" s="164">
        <f>C6+C33-C67-C74</f>
        <v>137</v>
      </c>
      <c r="D77" s="164">
        <f>D6+D33-D67-D74</f>
        <v>255</v>
      </c>
      <c r="E77" s="165">
        <f>(E6+E33)-(E67+E74)</f>
        <v>392</v>
      </c>
      <c r="F77" s="2"/>
      <c r="G77" s="105"/>
      <c r="H77" s="105"/>
      <c r="I77" s="105"/>
    </row>
    <row r="78" spans="1:9" s="3" customFormat="1" ht="16.2" customHeight="1">
      <c r="A78" s="166"/>
      <c r="B78" s="87" t="s">
        <v>67</v>
      </c>
      <c r="C78" s="167">
        <f>(C43+C57+C59+C60+C50)/(C43+C57+C59+C68+C60+C50)</f>
        <v>0.86266732771442733</v>
      </c>
      <c r="D78" s="167">
        <f t="shared" ref="D78:E78" si="35">(D43+D57+D59+D60+D50)/(D43+D57+D59+D68+D60+D50)</f>
        <v>0.72555663117134561</v>
      </c>
      <c r="E78" s="167">
        <f t="shared" si="35"/>
        <v>0.79328924810188584</v>
      </c>
      <c r="F78" s="168"/>
      <c r="G78" s="105"/>
      <c r="H78" s="105"/>
      <c r="I78" s="105"/>
    </row>
    <row r="79" spans="1:9" s="3" customFormat="1" ht="16.2" customHeight="1">
      <c r="A79" s="166"/>
      <c r="B79" s="87" t="s">
        <v>68</v>
      </c>
      <c r="C79" s="167">
        <f>(C43+C57+C59+C60+C50)/(C43+C57+C59+C68+C72+C67+C60+C50)</f>
        <v>0.8609599208312716</v>
      </c>
      <c r="D79" s="167">
        <f t="shared" ref="D79:E79" si="36">(D43+D57+D59+D60+D50)/(D43+D57+D59+D68+D72+D67+D60+D50)</f>
        <v>0.71998078770413065</v>
      </c>
      <c r="E79" s="167">
        <f t="shared" si="36"/>
        <v>0.78942237387277603</v>
      </c>
      <c r="F79" s="2"/>
      <c r="G79" s="105"/>
      <c r="H79" s="105"/>
      <c r="I79" s="105"/>
    </row>
    <row r="80" spans="1:9" ht="16.2" customHeight="1">
      <c r="A80" s="166"/>
      <c r="B80" s="87" t="s">
        <v>70</v>
      </c>
      <c r="C80" s="167">
        <f>C59/C35</f>
        <v>8.9596814335490299E-2</v>
      </c>
      <c r="D80" s="167">
        <f t="shared" ref="D80:E80" si="37">D59/D35</f>
        <v>2.8338136407300672E-2</v>
      </c>
      <c r="E80" s="167">
        <f t="shared" si="37"/>
        <v>5.8420923979467125E-2</v>
      </c>
    </row>
    <row r="81" spans="1:11" ht="16.2" customHeight="1">
      <c r="A81" s="166"/>
      <c r="B81" s="87" t="s">
        <v>69</v>
      </c>
      <c r="C81" s="167">
        <f>D66/E66</f>
        <v>0.6718009478672986</v>
      </c>
      <c r="D81" s="167"/>
      <c r="E81" s="167"/>
    </row>
    <row r="82" spans="1:11" ht="16.2" customHeight="1">
      <c r="A82" s="166"/>
      <c r="B82" s="87" t="s">
        <v>88</v>
      </c>
      <c r="C82" s="169">
        <f>C20/C35</f>
        <v>0</v>
      </c>
      <c r="D82" s="169">
        <f t="shared" ref="D82:E82" si="38">D20/D35</f>
        <v>0</v>
      </c>
      <c r="E82" s="169">
        <f t="shared" si="38"/>
        <v>0</v>
      </c>
    </row>
    <row r="83" spans="1:11" ht="16.2" customHeight="1">
      <c r="A83" s="166"/>
      <c r="B83" s="87" t="s">
        <v>94</v>
      </c>
      <c r="C83" s="169">
        <f>(C43+C50+C57+C59+C60)/(C6+C33)</f>
        <v>0.80630213160333641</v>
      </c>
      <c r="D83" s="169">
        <f t="shared" ref="D83:E83" si="39">(D43+D50+D57+D59+D60)/(D6+D33)</f>
        <v>0.64142062473256312</v>
      </c>
      <c r="E83" s="169">
        <f t="shared" si="39"/>
        <v>0.72057842046718579</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0.86293913904007913</v>
      </c>
      <c r="D93" s="1" t="s">
        <v>66</v>
      </c>
      <c r="E93" s="172">
        <f>(D74-D68)/D74</f>
        <v>0.7276657060518732</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cols>
    <col min="1" max="1" width="3.33203125" style="56" customWidth="1"/>
    <col min="2" max="2" width="28.6640625" style="59" customWidth="1"/>
    <col min="3" max="5" width="8.88671875" style="56"/>
    <col min="6" max="6" width="7.88671875" style="2" customWidth="1"/>
    <col min="7" max="8" width="7.88671875" style="105" customWidth="1"/>
    <col min="9" max="9" width="8.109375" style="105" customWidth="1"/>
    <col min="10" max="10" width="3" style="3" customWidth="1"/>
    <col min="11" max="11" width="8.88671875" style="3"/>
    <col min="12" max="16384" width="8.88671875" style="56"/>
  </cols>
  <sheetData>
    <row r="1" spans="1:9" s="3" customFormat="1">
      <c r="A1" s="56"/>
      <c r="B1" s="98" t="s">
        <v>103</v>
      </c>
      <c r="C1" s="98" t="s">
        <v>103</v>
      </c>
      <c r="D1" s="56"/>
      <c r="E1" s="56"/>
      <c r="F1" s="2" t="s">
        <v>90</v>
      </c>
      <c r="G1" s="99"/>
      <c r="H1" s="100"/>
      <c r="I1" s="100"/>
    </row>
    <row r="2" spans="1:9" s="3" customFormat="1" ht="15.6">
      <c r="A2" s="56"/>
      <c r="B2" s="98" t="s">
        <v>105</v>
      </c>
      <c r="C2" s="56"/>
      <c r="D2" s="56"/>
      <c r="E2" s="56"/>
      <c r="F2" s="101" t="s">
        <v>92</v>
      </c>
      <c r="G2" s="102"/>
      <c r="H2" s="103"/>
      <c r="I2" s="103"/>
    </row>
    <row r="3" spans="1:9" s="3" customFormat="1" ht="13.8" thickBot="1">
      <c r="A3" s="104"/>
      <c r="B3" s="59"/>
      <c r="C3" s="56"/>
      <c r="D3" s="56"/>
      <c r="E3" s="56"/>
      <c r="F3" s="2"/>
      <c r="G3" s="105"/>
      <c r="H3" s="105"/>
      <c r="I3" s="105"/>
    </row>
    <row r="4" spans="1:9" s="3" customFormat="1">
      <c r="A4" s="106"/>
      <c r="B4" s="64"/>
      <c r="C4" s="107" t="s">
        <v>0</v>
      </c>
      <c r="D4" s="107" t="s">
        <v>1</v>
      </c>
      <c r="E4" s="108" t="s">
        <v>2</v>
      </c>
      <c r="F4" s="2"/>
      <c r="G4" s="105"/>
      <c r="H4" s="105"/>
      <c r="I4" s="105"/>
    </row>
    <row r="5" spans="1:9" s="3" customFormat="1">
      <c r="A5" s="109"/>
      <c r="B5" s="110"/>
      <c r="C5" s="111"/>
      <c r="D5" s="111"/>
      <c r="E5" s="111"/>
      <c r="F5" s="4"/>
      <c r="G5" s="105"/>
      <c r="H5" s="105"/>
      <c r="I5" s="105"/>
    </row>
    <row r="6" spans="1:9" s="3" customFormat="1" ht="15.6">
      <c r="A6" s="112" t="s">
        <v>3</v>
      </c>
      <c r="B6" s="110" t="s">
        <v>63</v>
      </c>
      <c r="C6" s="113">
        <v>137</v>
      </c>
      <c r="D6" s="113">
        <v>155</v>
      </c>
      <c r="E6" s="114">
        <f>D6+C6</f>
        <v>292</v>
      </c>
      <c r="F6" s="101"/>
      <c r="G6" s="115"/>
      <c r="H6" s="103"/>
      <c r="I6" s="103"/>
    </row>
    <row r="7" spans="1:9" s="3" customFormat="1" ht="15.6">
      <c r="A7" s="112"/>
      <c r="B7" s="110"/>
      <c r="C7" s="116"/>
      <c r="D7" s="116"/>
      <c r="E7" s="114"/>
      <c r="F7" s="101"/>
      <c r="G7" s="115"/>
      <c r="H7" s="115"/>
      <c r="I7" s="103"/>
    </row>
    <row r="8" spans="1:9" s="3" customFormat="1" ht="15.6">
      <c r="A8" s="112"/>
      <c r="B8" s="110" t="s">
        <v>4</v>
      </c>
      <c r="C8" s="116"/>
      <c r="D8" s="116"/>
      <c r="E8" s="114"/>
      <c r="F8" s="101"/>
      <c r="G8" s="115"/>
      <c r="H8" s="103"/>
      <c r="I8" s="115"/>
    </row>
    <row r="9" spans="1:9" s="3" customFormat="1" ht="15.6">
      <c r="A9" s="112"/>
      <c r="B9" s="117" t="s">
        <v>5</v>
      </c>
      <c r="C9" s="118"/>
      <c r="D9" s="118"/>
      <c r="E9" s="114"/>
      <c r="F9" s="2"/>
      <c r="G9" s="115"/>
      <c r="H9" s="119"/>
      <c r="I9" s="103"/>
    </row>
    <row r="10" spans="1:9" s="3" customFormat="1" ht="15.6">
      <c r="A10" s="112"/>
      <c r="B10" s="120" t="s">
        <v>6</v>
      </c>
      <c r="C10" s="121">
        <v>1875</v>
      </c>
      <c r="D10" s="121">
        <v>1620</v>
      </c>
      <c r="E10" s="114">
        <f>D10+C10</f>
        <v>3495</v>
      </c>
      <c r="F10" s="122">
        <f ca="1">C10/OFFSET(C10,4,0)</f>
        <v>1</v>
      </c>
      <c r="G10" s="122">
        <f t="shared" ref="G10:H10" ca="1" si="0">D10/OFFSET(D10,4,0)</f>
        <v>1</v>
      </c>
      <c r="H10" s="122">
        <f t="shared" ca="1" si="0"/>
        <v>1</v>
      </c>
      <c r="I10" s="103"/>
    </row>
    <row r="11" spans="1:9" s="3" customFormat="1">
      <c r="A11" s="112"/>
      <c r="B11" s="120" t="s">
        <v>7</v>
      </c>
      <c r="C11" s="121"/>
      <c r="D11" s="121"/>
      <c r="E11" s="114">
        <f t="shared" ref="E11:E14" si="1">D11+C11</f>
        <v>0</v>
      </c>
      <c r="F11" s="122">
        <f ca="1">C11/OFFSET(C11,3,0)</f>
        <v>0</v>
      </c>
      <c r="G11" s="122">
        <f t="shared" ref="G11:H11" ca="1" si="2">D11/OFFSET(D11,3,0)</f>
        <v>0</v>
      </c>
      <c r="H11" s="122">
        <f t="shared" ca="1" si="2"/>
        <v>0</v>
      </c>
      <c r="I11" s="105"/>
    </row>
    <row r="12" spans="1:9" s="3" customFormat="1">
      <c r="A12" s="112"/>
      <c r="B12" s="120" t="s">
        <v>8</v>
      </c>
      <c r="C12" s="121"/>
      <c r="D12" s="121"/>
      <c r="E12" s="114">
        <f t="shared" si="1"/>
        <v>0</v>
      </c>
      <c r="F12" s="122">
        <f ca="1">C12/OFFSET(C12,2,0)</f>
        <v>0</v>
      </c>
      <c r="G12" s="122">
        <f t="shared" ref="G12:H12" ca="1" si="3">D12/OFFSET(D12,2,0)</f>
        <v>0</v>
      </c>
      <c r="H12" s="122">
        <f t="shared" ca="1" si="3"/>
        <v>0</v>
      </c>
      <c r="I12" s="105"/>
    </row>
    <row r="13" spans="1:9" s="3" customFormat="1">
      <c r="A13" s="112"/>
      <c r="B13" s="120" t="s">
        <v>9</v>
      </c>
      <c r="C13" s="121"/>
      <c r="D13" s="121"/>
      <c r="E13" s="114">
        <f t="shared" si="1"/>
        <v>0</v>
      </c>
      <c r="F13" s="122">
        <f ca="1">C13/OFFSET(C13,1,0)</f>
        <v>0</v>
      </c>
      <c r="G13" s="122">
        <f t="shared" ref="G13:H13" ca="1" si="4">D13/OFFSET(D13,1,0)</f>
        <v>0</v>
      </c>
      <c r="H13" s="122">
        <f t="shared" ca="1" si="4"/>
        <v>0</v>
      </c>
      <c r="I13" s="105"/>
    </row>
    <row r="14" spans="1:9" s="3" customFormat="1">
      <c r="A14" s="112" t="s">
        <v>10</v>
      </c>
      <c r="B14" s="123" t="s">
        <v>11</v>
      </c>
      <c r="C14" s="124">
        <f>SUM(C10:C13)</f>
        <v>1875</v>
      </c>
      <c r="D14" s="124">
        <f>SUM(D10:D13)</f>
        <v>1620</v>
      </c>
      <c r="E14" s="114">
        <f t="shared" si="1"/>
        <v>3495</v>
      </c>
      <c r="F14" s="122"/>
      <c r="G14" s="122"/>
      <c r="H14" s="122"/>
      <c r="I14" s="105"/>
    </row>
    <row r="15" spans="1:9" s="3" customFormat="1">
      <c r="A15" s="112"/>
      <c r="B15" s="117" t="s">
        <v>58</v>
      </c>
      <c r="C15" s="125"/>
      <c r="D15" s="125"/>
      <c r="E15" s="114"/>
      <c r="F15" s="2"/>
      <c r="G15" s="105"/>
      <c r="H15" s="105"/>
      <c r="I15" s="105"/>
    </row>
    <row r="16" spans="1:9" s="3" customFormat="1">
      <c r="A16" s="112"/>
      <c r="B16" s="120" t="s">
        <v>6</v>
      </c>
      <c r="C16" s="125"/>
      <c r="D16" s="125"/>
      <c r="E16" s="114">
        <f t="shared" ref="E16:E72" si="5">D16+C16</f>
        <v>0</v>
      </c>
      <c r="F16" s="122" t="e">
        <f ca="1">C16/OFFSET(C16,4,0)</f>
        <v>#DIV/0!</v>
      </c>
      <c r="G16" s="122" t="e">
        <f t="shared" ref="G16:H16" ca="1" si="6">D16/OFFSET(D16,4,0)</f>
        <v>#DIV/0!</v>
      </c>
      <c r="H16" s="122" t="e">
        <f t="shared" ca="1" si="6"/>
        <v>#DIV/0!</v>
      </c>
      <c r="I16" s="105"/>
    </row>
    <row r="17" spans="1:9" s="3" customFormat="1">
      <c r="A17" s="112"/>
      <c r="B17" s="120" t="s">
        <v>7</v>
      </c>
      <c r="C17" s="125"/>
      <c r="D17" s="125"/>
      <c r="E17" s="114">
        <f t="shared" si="5"/>
        <v>0</v>
      </c>
      <c r="F17" s="122" t="e">
        <f ca="1">C17/OFFSET(C17,3,0)</f>
        <v>#DIV/0!</v>
      </c>
      <c r="G17" s="122" t="e">
        <f t="shared" ref="G17:H17" ca="1" si="7">D17/OFFSET(D17,3,0)</f>
        <v>#DIV/0!</v>
      </c>
      <c r="H17" s="122" t="e">
        <f t="shared" ca="1" si="7"/>
        <v>#DIV/0!</v>
      </c>
      <c r="I17" s="105"/>
    </row>
    <row r="18" spans="1:9" s="3" customFormat="1" ht="15.6">
      <c r="A18" s="112"/>
      <c r="B18" s="120" t="s">
        <v>8</v>
      </c>
      <c r="C18" s="125"/>
      <c r="D18" s="125"/>
      <c r="E18" s="114">
        <f t="shared" si="5"/>
        <v>0</v>
      </c>
      <c r="F18" s="122" t="e">
        <f ca="1">C18/OFFSET(C18,2,0)</f>
        <v>#DIV/0!</v>
      </c>
      <c r="G18" s="122" t="e">
        <f t="shared" ref="G18:H18" ca="1" si="8">D18/OFFSET(D18,2,0)</f>
        <v>#DIV/0!</v>
      </c>
      <c r="H18" s="122" t="e">
        <f t="shared" ca="1" si="8"/>
        <v>#DIV/0!</v>
      </c>
      <c r="I18" s="126"/>
    </row>
    <row r="19" spans="1:9" s="3" customFormat="1">
      <c r="A19" s="112"/>
      <c r="B19" s="120" t="s">
        <v>9</v>
      </c>
      <c r="C19" s="125"/>
      <c r="D19" s="125"/>
      <c r="E19" s="114">
        <f t="shared" si="5"/>
        <v>0</v>
      </c>
      <c r="F19" s="122" t="e">
        <f ca="1">C19/OFFSET(C19,1,0)</f>
        <v>#DIV/0!</v>
      </c>
      <c r="G19" s="122" t="e">
        <f t="shared" ref="G19:H19" ca="1" si="9">D19/OFFSET(D19,1,0)</f>
        <v>#DIV/0!</v>
      </c>
      <c r="H19" s="127" t="e">
        <f t="shared" ca="1" si="9"/>
        <v>#DIV/0!</v>
      </c>
      <c r="I19" s="105"/>
    </row>
    <row r="20" spans="1:9" s="3" customFormat="1">
      <c r="A20" s="112" t="s">
        <v>12</v>
      </c>
      <c r="B20" s="123" t="s">
        <v>13</v>
      </c>
      <c r="C20" s="114">
        <f>SUM(C16:C19)</f>
        <v>0</v>
      </c>
      <c r="D20" s="114">
        <f>SUM(D16:D19)</f>
        <v>0</v>
      </c>
      <c r="E20" s="114">
        <f t="shared" si="5"/>
        <v>0</v>
      </c>
      <c r="F20" s="122"/>
      <c r="G20" s="122"/>
      <c r="H20" s="122"/>
      <c r="I20" s="105"/>
    </row>
    <row r="21" spans="1:9" s="3" customFormat="1">
      <c r="A21" s="112"/>
      <c r="B21" s="117" t="s">
        <v>59</v>
      </c>
      <c r="C21" s="125"/>
      <c r="D21" s="125"/>
      <c r="E21" s="114"/>
      <c r="F21" s="2"/>
      <c r="G21" s="105"/>
      <c r="H21" s="105"/>
      <c r="I21" s="105"/>
    </row>
    <row r="22" spans="1:9" s="3" customFormat="1" ht="15.6">
      <c r="A22" s="112"/>
      <c r="B22" s="120" t="s">
        <v>6</v>
      </c>
      <c r="C22" s="128"/>
      <c r="D22" s="128"/>
      <c r="E22" s="114">
        <f t="shared" si="5"/>
        <v>0</v>
      </c>
      <c r="F22" s="122" t="e">
        <f ca="1">C22/OFFSET(C22,4,0)</f>
        <v>#DIV/0!</v>
      </c>
      <c r="G22" s="122" t="e">
        <f t="shared" ref="G22:H22" ca="1" si="10">D22/OFFSET(D22,4,0)</f>
        <v>#DIV/0!</v>
      </c>
      <c r="H22" s="122" t="e">
        <f t="shared" ca="1" si="10"/>
        <v>#DIV/0!</v>
      </c>
      <c r="I22" s="126"/>
    </row>
    <row r="23" spans="1:9" s="3" customFormat="1">
      <c r="A23" s="112"/>
      <c r="B23" s="120" t="s">
        <v>7</v>
      </c>
      <c r="C23" s="128"/>
      <c r="D23" s="128"/>
      <c r="E23" s="114">
        <f t="shared" si="5"/>
        <v>0</v>
      </c>
      <c r="F23" s="122" t="e">
        <f ca="1">C23/OFFSET(C23,3,0)</f>
        <v>#DIV/0!</v>
      </c>
      <c r="G23" s="122" t="e">
        <f t="shared" ref="G23:H23" ca="1" si="11">D23/OFFSET(D23,3,0)</f>
        <v>#DIV/0!</v>
      </c>
      <c r="H23" s="122" t="e">
        <f t="shared" ca="1" si="11"/>
        <v>#DIV/0!</v>
      </c>
      <c r="I23" s="105"/>
    </row>
    <row r="24" spans="1:9" s="3" customFormat="1">
      <c r="A24" s="112"/>
      <c r="B24" s="120" t="s">
        <v>8</v>
      </c>
      <c r="C24" s="128"/>
      <c r="D24" s="128"/>
      <c r="E24" s="114">
        <f t="shared" si="5"/>
        <v>0</v>
      </c>
      <c r="F24" s="122" t="e">
        <f ca="1">C24/OFFSET(C24,2,0)</f>
        <v>#DIV/0!</v>
      </c>
      <c r="G24" s="122" t="e">
        <f t="shared" ref="G24:H24" ca="1" si="12">D24/OFFSET(D24,2,0)</f>
        <v>#DIV/0!</v>
      </c>
      <c r="H24" s="122" t="e">
        <f t="shared" ca="1" si="12"/>
        <v>#DIV/0!</v>
      </c>
      <c r="I24" s="105"/>
    </row>
    <row r="25" spans="1:9" s="3" customFormat="1">
      <c r="A25" s="112"/>
      <c r="B25" s="120" t="s">
        <v>9</v>
      </c>
      <c r="C25" s="128"/>
      <c r="D25" s="128"/>
      <c r="E25" s="114">
        <f t="shared" si="5"/>
        <v>0</v>
      </c>
      <c r="F25" s="122" t="e">
        <f ca="1">C25/OFFSET(C25,1,0)</f>
        <v>#DIV/0!</v>
      </c>
      <c r="G25" s="122" t="e">
        <f t="shared" ref="G25:H25" ca="1" si="13">D25/OFFSET(D25,1,0)</f>
        <v>#DIV/0!</v>
      </c>
      <c r="H25" s="127" t="e">
        <f t="shared" ca="1" si="13"/>
        <v>#DIV/0!</v>
      </c>
      <c r="I25" s="105"/>
    </row>
    <row r="26" spans="1:9" s="3" customFormat="1">
      <c r="A26" s="112" t="s">
        <v>14</v>
      </c>
      <c r="B26" s="123" t="s">
        <v>15</v>
      </c>
      <c r="C26" s="114">
        <f>SUM(C22:C25)</f>
        <v>0</v>
      </c>
      <c r="D26" s="114">
        <f>SUM(D22:D25)</f>
        <v>0</v>
      </c>
      <c r="E26" s="114">
        <f t="shared" si="5"/>
        <v>0</v>
      </c>
      <c r="F26" s="122"/>
      <c r="G26" s="122"/>
      <c r="H26" s="122"/>
      <c r="I26" s="105"/>
    </row>
    <row r="27" spans="1:9" s="3" customFormat="1">
      <c r="A27" s="112"/>
      <c r="B27" s="117" t="s">
        <v>16</v>
      </c>
      <c r="C27" s="125"/>
      <c r="D27" s="125"/>
      <c r="E27" s="114"/>
      <c r="F27" s="2"/>
      <c r="G27" s="105"/>
      <c r="H27" s="105"/>
      <c r="I27" s="105"/>
    </row>
    <row r="28" spans="1:9" s="3" customFormat="1">
      <c r="A28" s="112"/>
      <c r="B28" s="120" t="s">
        <v>6</v>
      </c>
      <c r="C28" s="125"/>
      <c r="D28" s="125"/>
      <c r="E28" s="114">
        <f t="shared" si="5"/>
        <v>0</v>
      </c>
      <c r="F28" s="122" t="e">
        <f ca="1">C28/OFFSET(C28,4,0)</f>
        <v>#DIV/0!</v>
      </c>
      <c r="G28" s="122" t="e">
        <f t="shared" ref="G28:H28" ca="1" si="14">D28/OFFSET(D28,4,0)</f>
        <v>#DIV/0!</v>
      </c>
      <c r="H28" s="122" t="e">
        <f t="shared" ca="1" si="14"/>
        <v>#DIV/0!</v>
      </c>
      <c r="I28" s="105"/>
    </row>
    <row r="29" spans="1:9" s="3" customFormat="1" ht="15.6">
      <c r="A29" s="112"/>
      <c r="B29" s="120" t="s">
        <v>7</v>
      </c>
      <c r="C29" s="125"/>
      <c r="D29" s="125"/>
      <c r="E29" s="114">
        <f t="shared" si="5"/>
        <v>0</v>
      </c>
      <c r="F29" s="122" t="e">
        <f ca="1">C29/OFFSET(C29,3,0)</f>
        <v>#DIV/0!</v>
      </c>
      <c r="G29" s="122" t="e">
        <f t="shared" ref="G29:H29" ca="1" si="15">D29/OFFSET(D29,3,0)</f>
        <v>#DIV/0!</v>
      </c>
      <c r="H29" s="122" t="e">
        <f t="shared" ca="1" si="15"/>
        <v>#DIV/0!</v>
      </c>
      <c r="I29" s="103"/>
    </row>
    <row r="30" spans="1:9" s="3" customFormat="1">
      <c r="A30" s="112"/>
      <c r="B30" s="120" t="s">
        <v>8</v>
      </c>
      <c r="C30" s="125"/>
      <c r="D30" s="125"/>
      <c r="E30" s="114">
        <f t="shared" si="5"/>
        <v>0</v>
      </c>
      <c r="F30" s="122" t="e">
        <f ca="1">C30/OFFSET(C30,2,0)</f>
        <v>#DIV/0!</v>
      </c>
      <c r="G30" s="122" t="e">
        <f t="shared" ref="G30:H30" ca="1" si="16">D30/OFFSET(D30,2,0)</f>
        <v>#DIV/0!</v>
      </c>
      <c r="H30" s="122" t="e">
        <f t="shared" ca="1" si="16"/>
        <v>#DIV/0!</v>
      </c>
      <c r="I30" s="105"/>
    </row>
    <row r="31" spans="1:9" s="3" customFormat="1" ht="15.6">
      <c r="A31" s="112"/>
      <c r="B31" s="120" t="s">
        <v>9</v>
      </c>
      <c r="C31" s="125"/>
      <c r="D31" s="125"/>
      <c r="E31" s="114">
        <f t="shared" si="5"/>
        <v>0</v>
      </c>
      <c r="F31" s="122" t="e">
        <f ca="1">C31/OFFSET(C31,1,0)</f>
        <v>#DIV/0!</v>
      </c>
      <c r="G31" s="122" t="e">
        <f t="shared" ref="G31:H31" ca="1" si="17">D31/OFFSET(D31,1,0)</f>
        <v>#DIV/0!</v>
      </c>
      <c r="H31" s="127" t="e">
        <f t="shared" ca="1" si="17"/>
        <v>#DIV/0!</v>
      </c>
      <c r="I31" s="103"/>
    </row>
    <row r="32" spans="1:9" s="3" customFormat="1">
      <c r="A32" s="112" t="s">
        <v>17</v>
      </c>
      <c r="B32" s="123" t="s">
        <v>18</v>
      </c>
      <c r="C32" s="114">
        <f>SUM(C28:C31)</f>
        <v>0</v>
      </c>
      <c r="D32" s="114">
        <f>SUM(D28:D31)</f>
        <v>0</v>
      </c>
      <c r="E32" s="114">
        <f t="shared" si="5"/>
        <v>0</v>
      </c>
      <c r="F32" s="2"/>
      <c r="G32" s="105"/>
      <c r="H32" s="105"/>
      <c r="I32" s="105"/>
    </row>
    <row r="33" spans="1:9" s="3" customFormat="1">
      <c r="A33" s="112" t="s">
        <v>19</v>
      </c>
      <c r="B33" s="129" t="s">
        <v>54</v>
      </c>
      <c r="C33" s="111">
        <f>C14+C20+C26+C32</f>
        <v>1875</v>
      </c>
      <c r="D33" s="111">
        <f>D14+D20+D26+D32</f>
        <v>1620</v>
      </c>
      <c r="E33" s="114">
        <f t="shared" si="5"/>
        <v>3495</v>
      </c>
      <c r="F33" s="101"/>
      <c r="G33" s="105"/>
      <c r="H33" s="105"/>
      <c r="I33" s="105"/>
    </row>
    <row r="34" spans="1:9" s="3" customFormat="1" ht="15.6">
      <c r="A34" s="130" t="s">
        <v>20</v>
      </c>
      <c r="B34" s="131" t="s">
        <v>21</v>
      </c>
      <c r="C34" s="132"/>
      <c r="D34" s="132"/>
      <c r="E34" s="114">
        <f t="shared" si="5"/>
        <v>0</v>
      </c>
      <c r="F34" s="101"/>
      <c r="G34" s="115"/>
      <c r="H34" s="133"/>
      <c r="I34" s="115"/>
    </row>
    <row r="35" spans="1:9" s="3" customFormat="1" ht="15.6">
      <c r="A35" s="112" t="s">
        <v>22</v>
      </c>
      <c r="B35" s="110" t="s">
        <v>23</v>
      </c>
      <c r="C35" s="111">
        <f>C33-C34</f>
        <v>1875</v>
      </c>
      <c r="D35" s="111">
        <f>D33-D34</f>
        <v>1620</v>
      </c>
      <c r="E35" s="114">
        <f t="shared" si="5"/>
        <v>3495</v>
      </c>
      <c r="F35" s="101"/>
      <c r="G35" s="134"/>
      <c r="H35" s="135"/>
      <c r="I35" s="134"/>
    </row>
    <row r="36" spans="1:9" s="3" customFormat="1" ht="16.2" thickBot="1">
      <c r="A36" s="136"/>
      <c r="B36" s="137"/>
      <c r="C36" s="125"/>
      <c r="D36" s="125"/>
      <c r="E36" s="114"/>
      <c r="F36" s="101"/>
      <c r="G36" s="126"/>
      <c r="H36" s="103"/>
      <c r="I36" s="115"/>
    </row>
    <row r="37" spans="1:9" s="3" customFormat="1" ht="13.8" thickTop="1">
      <c r="A37" s="138"/>
      <c r="B37" s="139"/>
      <c r="C37" s="125"/>
      <c r="D37" s="125"/>
      <c r="E37" s="114"/>
      <c r="F37" s="2"/>
      <c r="G37" s="105"/>
      <c r="H37" s="105"/>
      <c r="I37" s="105"/>
    </row>
    <row r="38" spans="1:9" s="3" customFormat="1" ht="15.6">
      <c r="A38" s="112"/>
      <c r="B38" s="110" t="s">
        <v>24</v>
      </c>
      <c r="C38" s="125"/>
      <c r="D38" s="125"/>
      <c r="E38" s="114"/>
      <c r="F38" s="101"/>
      <c r="G38" s="103"/>
      <c r="H38" s="115"/>
      <c r="I38" s="115"/>
    </row>
    <row r="39" spans="1:9" s="3" customFormat="1">
      <c r="A39" s="112"/>
      <c r="B39" s="120" t="s">
        <v>6</v>
      </c>
      <c r="C39" s="140">
        <v>1250</v>
      </c>
      <c r="D39" s="140">
        <v>859</v>
      </c>
      <c r="E39" s="114">
        <f t="shared" si="5"/>
        <v>2109</v>
      </c>
      <c r="F39" s="122">
        <f ca="1">C39/OFFSET(C39,4,0)</f>
        <v>1</v>
      </c>
      <c r="G39" s="122">
        <f t="shared" ref="G39:H39" ca="1" si="18">D39/OFFSET(D39,4,0)</f>
        <v>1</v>
      </c>
      <c r="H39" s="122">
        <f t="shared" ca="1" si="18"/>
        <v>1</v>
      </c>
      <c r="I39" s="105"/>
    </row>
    <row r="40" spans="1:9" s="3" customFormat="1">
      <c r="A40" s="112"/>
      <c r="B40" s="120" t="s">
        <v>7</v>
      </c>
      <c r="C40" s="140"/>
      <c r="D40" s="140"/>
      <c r="E40" s="114">
        <f t="shared" si="5"/>
        <v>0</v>
      </c>
      <c r="F40" s="122">
        <f ca="1">C40/OFFSET(C40,3,0)</f>
        <v>0</v>
      </c>
      <c r="G40" s="122">
        <f t="shared" ref="G40:H40" ca="1" si="19">D40/OFFSET(D40,3,0)</f>
        <v>0</v>
      </c>
      <c r="H40" s="122">
        <f t="shared" ca="1" si="19"/>
        <v>0</v>
      </c>
      <c r="I40" s="105"/>
    </row>
    <row r="41" spans="1:9" s="3" customFormat="1">
      <c r="A41" s="112"/>
      <c r="B41" s="120" t="s">
        <v>8</v>
      </c>
      <c r="C41" s="140"/>
      <c r="D41" s="140"/>
      <c r="E41" s="114">
        <f t="shared" si="5"/>
        <v>0</v>
      </c>
      <c r="F41" s="122">
        <f ca="1">C41/OFFSET(C41,2,0)</f>
        <v>0</v>
      </c>
      <c r="G41" s="122">
        <f t="shared" ref="G41:H41" ca="1" si="20">D41/OFFSET(D41,2,0)</f>
        <v>0</v>
      </c>
      <c r="H41" s="122">
        <f t="shared" ca="1" si="20"/>
        <v>0</v>
      </c>
      <c r="I41" s="105"/>
    </row>
    <row r="42" spans="1:9" s="3" customFormat="1">
      <c r="A42" s="112"/>
      <c r="B42" s="120" t="s">
        <v>9</v>
      </c>
      <c r="C42" s="140"/>
      <c r="D42" s="140"/>
      <c r="E42" s="114">
        <f t="shared" si="5"/>
        <v>0</v>
      </c>
      <c r="F42" s="122">
        <f ca="1">C42/OFFSET(C42,1,0)</f>
        <v>0</v>
      </c>
      <c r="G42" s="122">
        <f t="shared" ref="G42:H42" ca="1" si="21">D42/OFFSET(D42,1,0)</f>
        <v>0</v>
      </c>
      <c r="H42" s="127">
        <f t="shared" ca="1" si="21"/>
        <v>0</v>
      </c>
      <c r="I42" s="105"/>
    </row>
    <row r="43" spans="1:9" s="3" customFormat="1">
      <c r="A43" s="112" t="s">
        <v>25</v>
      </c>
      <c r="B43" s="123" t="s">
        <v>26</v>
      </c>
      <c r="C43" s="111">
        <f>SUM(C39:C42)</f>
        <v>1250</v>
      </c>
      <c r="D43" s="111">
        <f>SUM(D39:D42)</f>
        <v>859</v>
      </c>
      <c r="E43" s="114">
        <f t="shared" si="5"/>
        <v>2109</v>
      </c>
      <c r="F43" s="122"/>
      <c r="G43" s="122"/>
      <c r="H43" s="122"/>
      <c r="I43" s="105"/>
    </row>
    <row r="44" spans="1:9" s="3" customFormat="1">
      <c r="A44" s="112"/>
      <c r="B44" s="110"/>
      <c r="C44" s="125"/>
      <c r="D44" s="125"/>
      <c r="E44" s="114"/>
      <c r="F44" s="2"/>
      <c r="G44" s="105"/>
      <c r="H44" s="105"/>
      <c r="I44" s="105"/>
    </row>
    <row r="45" spans="1:9" s="3" customFormat="1">
      <c r="A45" s="112"/>
      <c r="B45" s="110" t="s">
        <v>60</v>
      </c>
      <c r="C45" s="125"/>
      <c r="D45" s="125"/>
      <c r="E45" s="114"/>
      <c r="F45" s="2"/>
      <c r="G45" s="105"/>
      <c r="H45" s="105"/>
      <c r="I45" s="105"/>
    </row>
    <row r="46" spans="1:9" s="3" customFormat="1">
      <c r="A46" s="112"/>
      <c r="B46" s="120" t="s">
        <v>6</v>
      </c>
      <c r="C46" s="141">
        <v>185</v>
      </c>
      <c r="D46" s="141">
        <v>395</v>
      </c>
      <c r="E46" s="114">
        <f t="shared" si="5"/>
        <v>580</v>
      </c>
      <c r="F46" s="122">
        <f ca="1">C46/OFFSET(C46,4,0)</f>
        <v>1</v>
      </c>
      <c r="G46" s="122">
        <f t="shared" ref="G46:H46" ca="1" si="22">D46/OFFSET(D46,4,0)</f>
        <v>1</v>
      </c>
      <c r="H46" s="122">
        <f t="shared" ca="1" si="22"/>
        <v>1</v>
      </c>
      <c r="I46" s="105"/>
    </row>
    <row r="47" spans="1:9" s="3" customFormat="1">
      <c r="A47" s="112"/>
      <c r="B47" s="120" t="s">
        <v>7</v>
      </c>
      <c r="C47" s="141"/>
      <c r="D47" s="141"/>
      <c r="E47" s="114">
        <f t="shared" si="5"/>
        <v>0</v>
      </c>
      <c r="F47" s="122">
        <f ca="1">C47/OFFSET(C47,3,0)</f>
        <v>0</v>
      </c>
      <c r="G47" s="122">
        <f t="shared" ref="G47:H47" ca="1" si="23">D47/OFFSET(D47,3,0)</f>
        <v>0</v>
      </c>
      <c r="H47" s="122">
        <f t="shared" ca="1" si="23"/>
        <v>0</v>
      </c>
      <c r="I47" s="105"/>
    </row>
    <row r="48" spans="1:9" s="3" customFormat="1">
      <c r="A48" s="112"/>
      <c r="B48" s="120" t="s">
        <v>8</v>
      </c>
      <c r="C48" s="141"/>
      <c r="D48" s="141"/>
      <c r="E48" s="114">
        <f t="shared" si="5"/>
        <v>0</v>
      </c>
      <c r="F48" s="122">
        <f ca="1">C48/OFFSET(C48,2,0)</f>
        <v>0</v>
      </c>
      <c r="G48" s="122">
        <f t="shared" ref="G48:H48" ca="1" si="24">D48/OFFSET(D48,2,0)</f>
        <v>0</v>
      </c>
      <c r="H48" s="122">
        <f t="shared" ca="1" si="24"/>
        <v>0</v>
      </c>
      <c r="I48" s="105"/>
    </row>
    <row r="49" spans="1:9" s="3" customFormat="1" ht="14.4">
      <c r="A49" s="112"/>
      <c r="B49" s="120" t="s">
        <v>9</v>
      </c>
      <c r="C49" s="141"/>
      <c r="D49" s="141"/>
      <c r="E49" s="114">
        <f t="shared" si="5"/>
        <v>0</v>
      </c>
      <c r="F49" s="122">
        <f ca="1">C49/OFFSET(C49,1,0)</f>
        <v>0</v>
      </c>
      <c r="G49" s="122">
        <f t="shared" ref="G49:H49" ca="1" si="25">D49/OFFSET(D49,1,0)</f>
        <v>0</v>
      </c>
      <c r="H49" s="127">
        <f t="shared" ca="1" si="25"/>
        <v>0</v>
      </c>
      <c r="I49" s="142"/>
    </row>
    <row r="50" spans="1:9" s="3" customFormat="1">
      <c r="A50" s="112" t="s">
        <v>27</v>
      </c>
      <c r="B50" s="110" t="s">
        <v>28</v>
      </c>
      <c r="C50" s="111">
        <f>SUM(C46:C49)</f>
        <v>185</v>
      </c>
      <c r="D50" s="111">
        <f>SUM(D46:D49)</f>
        <v>395</v>
      </c>
      <c r="E50" s="114">
        <f t="shared" si="5"/>
        <v>580</v>
      </c>
      <c r="F50" s="56"/>
      <c r="G50" s="56"/>
      <c r="H50" s="56"/>
      <c r="I50" s="105"/>
    </row>
    <row r="51" spans="1:9" s="3" customFormat="1" ht="14.4">
      <c r="A51" s="112"/>
      <c r="B51" s="110"/>
      <c r="C51" s="125"/>
      <c r="D51" s="125"/>
      <c r="E51" s="114"/>
      <c r="F51" s="101"/>
      <c r="G51" s="142"/>
      <c r="H51" s="143"/>
      <c r="I51" s="144"/>
    </row>
    <row r="52" spans="1:9" s="3" customFormat="1" ht="15.6">
      <c r="A52" s="112"/>
      <c r="B52" s="110" t="s">
        <v>61</v>
      </c>
      <c r="C52" s="125"/>
      <c r="D52" s="125"/>
      <c r="E52" s="114"/>
      <c r="F52" s="2"/>
      <c r="G52" s="145"/>
      <c r="H52" s="144"/>
      <c r="I52" s="146"/>
    </row>
    <row r="53" spans="1:9" s="3" customFormat="1" ht="14.4">
      <c r="A53" s="112"/>
      <c r="B53" s="120" t="s">
        <v>6</v>
      </c>
      <c r="C53" s="147"/>
      <c r="D53" s="147"/>
      <c r="E53" s="114">
        <f t="shared" si="5"/>
        <v>0</v>
      </c>
      <c r="F53" s="122" t="e">
        <f ca="1">C53/OFFSET(C53,4,0)</f>
        <v>#DIV/0!</v>
      </c>
      <c r="G53" s="122" t="e">
        <f t="shared" ref="G53:H53" ca="1" si="26">D53/OFFSET(D53,4,0)</f>
        <v>#DIV/0!</v>
      </c>
      <c r="H53" s="122" t="e">
        <f t="shared" ca="1" si="26"/>
        <v>#DIV/0!</v>
      </c>
      <c r="I53" s="142"/>
    </row>
    <row r="54" spans="1:9" s="3" customFormat="1">
      <c r="A54" s="112"/>
      <c r="B54" s="120" t="s">
        <v>7</v>
      </c>
      <c r="C54" s="125"/>
      <c r="D54" s="125"/>
      <c r="E54" s="114">
        <f t="shared" si="5"/>
        <v>0</v>
      </c>
      <c r="F54" s="122" t="e">
        <f ca="1">C54/OFFSET(C54,3,0)</f>
        <v>#DIV/0!</v>
      </c>
      <c r="G54" s="122" t="e">
        <f t="shared" ref="G54:H54" ca="1" si="27">D54/OFFSET(D54,3,0)</f>
        <v>#DIV/0!</v>
      </c>
      <c r="H54" s="122" t="e">
        <f t="shared" ca="1" si="27"/>
        <v>#DIV/0!</v>
      </c>
      <c r="I54" s="105"/>
    </row>
    <row r="55" spans="1:9" s="3" customFormat="1">
      <c r="A55" s="112"/>
      <c r="B55" s="120" t="s">
        <v>8</v>
      </c>
      <c r="C55" s="125"/>
      <c r="D55" s="125"/>
      <c r="E55" s="114">
        <f t="shared" si="5"/>
        <v>0</v>
      </c>
      <c r="F55" s="122" t="e">
        <f ca="1">C55/OFFSET(C55,2,0)</f>
        <v>#DIV/0!</v>
      </c>
      <c r="G55" s="122" t="e">
        <f t="shared" ref="G55:H55" ca="1" si="28">D55/OFFSET(D55,2,0)</f>
        <v>#DIV/0!</v>
      </c>
      <c r="H55" s="122" t="e">
        <f t="shared" ca="1" si="28"/>
        <v>#DIV/0!</v>
      </c>
      <c r="I55" s="148"/>
    </row>
    <row r="56" spans="1:9" s="3" customFormat="1">
      <c r="A56" s="112"/>
      <c r="B56" s="120" t="s">
        <v>9</v>
      </c>
      <c r="C56" s="149"/>
      <c r="D56" s="149"/>
      <c r="E56" s="114">
        <f t="shared" si="5"/>
        <v>0</v>
      </c>
      <c r="F56" s="122" t="e">
        <f ca="1">C56/OFFSET(C56,1,0)</f>
        <v>#DIV/0!</v>
      </c>
      <c r="G56" s="122" t="e">
        <f t="shared" ref="G56:H56" ca="1" si="29">D56/OFFSET(D56,1,0)</f>
        <v>#DIV/0!</v>
      </c>
      <c r="H56" s="127" t="e">
        <f t="shared" ca="1" si="29"/>
        <v>#DIV/0!</v>
      </c>
      <c r="I56" s="105"/>
    </row>
    <row r="57" spans="1:9" s="3" customFormat="1">
      <c r="A57" s="112" t="s">
        <v>29</v>
      </c>
      <c r="B57" s="110" t="s">
        <v>30</v>
      </c>
      <c r="C57" s="111">
        <f>SUM(C53:C56)</f>
        <v>0</v>
      </c>
      <c r="D57" s="111">
        <f>SUM(D53:D56)</f>
        <v>0</v>
      </c>
      <c r="E57" s="114">
        <f t="shared" si="5"/>
        <v>0</v>
      </c>
      <c r="F57" s="56"/>
      <c r="G57" s="56"/>
      <c r="H57" s="56"/>
      <c r="I57" s="105"/>
    </row>
    <row r="58" spans="1:9" s="3" customFormat="1">
      <c r="A58" s="112"/>
      <c r="B58" s="110"/>
      <c r="C58" s="125"/>
      <c r="D58" s="125"/>
      <c r="E58" s="114"/>
      <c r="F58" s="2"/>
      <c r="G58" s="105"/>
      <c r="H58" s="105"/>
      <c r="I58" s="105"/>
    </row>
    <row r="59" spans="1:9" s="3" customFormat="1">
      <c r="A59" s="150" t="s">
        <v>72</v>
      </c>
      <c r="B59" s="110" t="s">
        <v>31</v>
      </c>
      <c r="C59" s="151">
        <v>216</v>
      </c>
      <c r="D59" s="151">
        <v>43</v>
      </c>
      <c r="E59" s="114">
        <f t="shared" si="5"/>
        <v>259</v>
      </c>
      <c r="F59" s="2"/>
      <c r="G59" s="105"/>
      <c r="H59" s="105"/>
      <c r="I59" s="105"/>
    </row>
    <row r="60" spans="1:9" s="3" customFormat="1">
      <c r="A60" s="150" t="s">
        <v>73</v>
      </c>
      <c r="B60" s="152" t="s">
        <v>71</v>
      </c>
      <c r="C60" s="153"/>
      <c r="D60" s="153"/>
      <c r="E60" s="114">
        <f t="shared" si="5"/>
        <v>0</v>
      </c>
      <c r="F60" s="2"/>
      <c r="G60" s="105"/>
      <c r="H60" s="105"/>
      <c r="I60" s="105"/>
    </row>
    <row r="61" spans="1:9" s="3" customFormat="1" ht="14.4">
      <c r="A61" s="112"/>
      <c r="B61" s="110" t="s">
        <v>32</v>
      </c>
      <c r="C61" s="125"/>
      <c r="D61" s="125"/>
      <c r="E61" s="114"/>
      <c r="F61" s="2"/>
      <c r="G61" s="105"/>
      <c r="H61" s="143"/>
      <c r="I61" s="142"/>
    </row>
    <row r="62" spans="1:9" s="3" customFormat="1" ht="14.4">
      <c r="A62" s="112" t="s">
        <v>33</v>
      </c>
      <c r="B62" s="154" t="s">
        <v>34</v>
      </c>
      <c r="C62" s="155"/>
      <c r="D62" s="155"/>
      <c r="E62" s="114">
        <f t="shared" si="5"/>
        <v>0</v>
      </c>
      <c r="F62" s="122">
        <f ca="1">C62/OFFSET(C62,4,0)</f>
        <v>0</v>
      </c>
      <c r="G62" s="122">
        <f t="shared" ref="G62:H62" ca="1" si="30">D62/OFFSET(D62,4,0)</f>
        <v>0</v>
      </c>
      <c r="H62" s="122">
        <f t="shared" ca="1" si="30"/>
        <v>0</v>
      </c>
      <c r="I62" s="145"/>
    </row>
    <row r="63" spans="1:9" s="3" customFormat="1">
      <c r="A63" s="112" t="s">
        <v>35</v>
      </c>
      <c r="B63" s="154" t="s">
        <v>36</v>
      </c>
      <c r="C63" s="155"/>
      <c r="D63" s="155"/>
      <c r="E63" s="114">
        <f t="shared" si="5"/>
        <v>0</v>
      </c>
      <c r="F63" s="122">
        <f ca="1">C63/OFFSET(C63,3,0)</f>
        <v>0</v>
      </c>
      <c r="G63" s="122">
        <f t="shared" ref="G63:H63" ca="1" si="31">D63/OFFSET(D63,3,0)</f>
        <v>0</v>
      </c>
      <c r="H63" s="122">
        <f t="shared" ca="1" si="31"/>
        <v>0</v>
      </c>
      <c r="I63" s="105"/>
    </row>
    <row r="64" spans="1:9" s="3" customFormat="1">
      <c r="A64" s="112" t="s">
        <v>37</v>
      </c>
      <c r="B64" s="154" t="s">
        <v>38</v>
      </c>
      <c r="C64" s="155"/>
      <c r="D64" s="155"/>
      <c r="E64" s="114">
        <f t="shared" si="5"/>
        <v>0</v>
      </c>
      <c r="F64" s="122">
        <f ca="1">C64/OFFSET(C64,2,0)</f>
        <v>0</v>
      </c>
      <c r="G64" s="122">
        <f t="shared" ref="G64:H64" ca="1" si="32">D64/OFFSET(D64,2,0)</f>
        <v>0</v>
      </c>
      <c r="H64" s="122">
        <f t="shared" ca="1" si="32"/>
        <v>0</v>
      </c>
    </row>
    <row r="65" spans="1:9" s="3" customFormat="1">
      <c r="A65" s="112" t="s">
        <v>39</v>
      </c>
      <c r="B65" s="154" t="s">
        <v>40</v>
      </c>
      <c r="C65" s="155">
        <v>212</v>
      </c>
      <c r="D65" s="155">
        <v>296</v>
      </c>
      <c r="E65" s="114">
        <f t="shared" si="5"/>
        <v>508</v>
      </c>
      <c r="F65" s="122">
        <f ca="1">C65/OFFSET(C65,1,0)</f>
        <v>1</v>
      </c>
      <c r="G65" s="122">
        <f t="shared" ref="G65:H65" ca="1" si="33">D65/OFFSET(D65,1,0)</f>
        <v>1</v>
      </c>
      <c r="H65" s="127">
        <f t="shared" ca="1" si="33"/>
        <v>1</v>
      </c>
    </row>
    <row r="66" spans="1:9" s="3" customFormat="1">
      <c r="A66" s="112" t="s">
        <v>41</v>
      </c>
      <c r="B66" s="129" t="s">
        <v>55</v>
      </c>
      <c r="C66" s="111">
        <f>SUM(C62:C65)</f>
        <v>212</v>
      </c>
      <c r="D66" s="111">
        <f>SUM(D62:D65)</f>
        <v>296</v>
      </c>
      <c r="E66" s="114">
        <f t="shared" si="5"/>
        <v>508</v>
      </c>
      <c r="F66" s="122">
        <f>C66/C33</f>
        <v>0.11306666666666666</v>
      </c>
      <c r="G66" s="122">
        <f t="shared" ref="G66:H66" si="34">D66/D33</f>
        <v>0.18271604938271604</v>
      </c>
      <c r="H66" s="122">
        <f t="shared" si="34"/>
        <v>0.14535050071530758</v>
      </c>
    </row>
    <row r="67" spans="1:9" s="3" customFormat="1">
      <c r="A67" s="130" t="s">
        <v>42</v>
      </c>
      <c r="B67" s="131" t="s">
        <v>21</v>
      </c>
      <c r="C67" s="132"/>
      <c r="D67" s="132"/>
      <c r="E67" s="114">
        <f t="shared" si="5"/>
        <v>0</v>
      </c>
      <c r="F67" s="2"/>
      <c r="G67" s="105"/>
      <c r="H67" s="105"/>
    </row>
    <row r="68" spans="1:9" s="3" customFormat="1" ht="14.4">
      <c r="A68" s="112" t="s">
        <v>43</v>
      </c>
      <c r="B68" s="110" t="s">
        <v>44</v>
      </c>
      <c r="C68" s="111">
        <f>C66-C67</f>
        <v>212</v>
      </c>
      <c r="D68" s="111">
        <f>D66-D67</f>
        <v>296</v>
      </c>
      <c r="E68" s="114">
        <f t="shared" si="5"/>
        <v>508</v>
      </c>
      <c r="F68" s="2"/>
      <c r="G68" s="144"/>
      <c r="H68" s="156"/>
    </row>
    <row r="69" spans="1:9" s="3" customFormat="1">
      <c r="A69" s="112"/>
      <c r="B69" s="110"/>
      <c r="C69" s="125"/>
      <c r="D69" s="125"/>
      <c r="E69" s="114"/>
      <c r="F69" s="2"/>
      <c r="G69" s="105"/>
      <c r="H69" s="105"/>
    </row>
    <row r="70" spans="1:9" s="3" customFormat="1" ht="14.4">
      <c r="A70" s="112" t="s">
        <v>45</v>
      </c>
      <c r="B70" s="110" t="s">
        <v>46</v>
      </c>
      <c r="C70" s="124">
        <f>C43+C50+C57+C59+C60+C68</f>
        <v>1863</v>
      </c>
      <c r="D70" s="124">
        <f>D43+D50+D57+D59+D60+D68</f>
        <v>1593</v>
      </c>
      <c r="E70" s="114">
        <f t="shared" si="5"/>
        <v>3456</v>
      </c>
      <c r="F70" s="2"/>
      <c r="G70" s="157"/>
      <c r="H70" s="145"/>
    </row>
    <row r="71" spans="1:9" s="3" customFormat="1">
      <c r="A71" s="112"/>
      <c r="B71" s="158"/>
      <c r="C71" s="125"/>
      <c r="D71" s="125"/>
      <c r="E71" s="114"/>
      <c r="F71" s="2"/>
      <c r="G71" s="105"/>
      <c r="H71" s="105"/>
    </row>
    <row r="72" spans="1:9" s="3" customFormat="1" ht="14.4">
      <c r="A72" s="112" t="s">
        <v>47</v>
      </c>
      <c r="B72" s="110" t="s">
        <v>48</v>
      </c>
      <c r="C72" s="111">
        <v>4</v>
      </c>
      <c r="D72" s="111">
        <v>33</v>
      </c>
      <c r="E72" s="114">
        <f t="shared" si="5"/>
        <v>37</v>
      </c>
      <c r="F72" s="101"/>
      <c r="G72" s="159"/>
      <c r="H72" s="160"/>
    </row>
    <row r="73" spans="1:9" s="3" customFormat="1">
      <c r="A73" s="112"/>
      <c r="B73" s="158"/>
      <c r="C73" s="125"/>
      <c r="D73" s="125"/>
      <c r="E73" s="114"/>
      <c r="F73" s="2"/>
      <c r="G73" s="105"/>
      <c r="H73" s="105"/>
      <c r="I73" s="105"/>
    </row>
    <row r="74" spans="1:9" s="3" customFormat="1">
      <c r="A74" s="112" t="s">
        <v>49</v>
      </c>
      <c r="B74" s="110" t="s">
        <v>50</v>
      </c>
      <c r="C74" s="114">
        <f>C70+C72</f>
        <v>1867</v>
      </c>
      <c r="D74" s="114">
        <f>D70+D72</f>
        <v>1626</v>
      </c>
      <c r="E74" s="114">
        <f>D74+C74</f>
        <v>3493</v>
      </c>
      <c r="F74" s="2"/>
      <c r="G74" s="105"/>
      <c r="H74" s="105"/>
      <c r="I74" s="105"/>
    </row>
    <row r="75" spans="1:9" s="3" customFormat="1">
      <c r="A75" s="112"/>
      <c r="B75" s="110" t="s">
        <v>93</v>
      </c>
      <c r="C75" s="125">
        <v>3213</v>
      </c>
      <c r="D75" s="125">
        <v>3792</v>
      </c>
      <c r="E75" s="114">
        <f>D75+C75</f>
        <v>7005</v>
      </c>
      <c r="F75" s="2"/>
      <c r="G75" s="105"/>
      <c r="H75" s="105"/>
      <c r="I75" s="105"/>
    </row>
    <row r="76" spans="1:9" s="3" customFormat="1" ht="13.8" thickBot="1">
      <c r="A76" s="161" t="s">
        <v>51</v>
      </c>
      <c r="B76" s="162" t="s">
        <v>64</v>
      </c>
      <c r="C76" s="163">
        <v>145</v>
      </c>
      <c r="D76" s="163">
        <v>149</v>
      </c>
      <c r="E76" s="114">
        <f>D76+C76</f>
        <v>294</v>
      </c>
      <c r="F76" s="2"/>
      <c r="G76" s="105"/>
      <c r="H76" s="105"/>
      <c r="I76" s="105"/>
    </row>
    <row r="77" spans="1:9" s="3" customFormat="1" ht="30.75" customHeight="1">
      <c r="A77" s="260" t="s">
        <v>56</v>
      </c>
      <c r="B77" s="261"/>
      <c r="C77" s="164">
        <f>C6+C33-C67-C74</f>
        <v>145</v>
      </c>
      <c r="D77" s="164">
        <f>D6+D33-D67-D74</f>
        <v>149</v>
      </c>
      <c r="E77" s="165">
        <f>(E6+E33)-(E67+E74)</f>
        <v>294</v>
      </c>
      <c r="F77" s="2"/>
      <c r="G77" s="105"/>
      <c r="H77" s="105"/>
      <c r="I77" s="105"/>
    </row>
    <row r="78" spans="1:9" s="3" customFormat="1" ht="16.2" customHeight="1">
      <c r="A78" s="166"/>
      <c r="B78" s="87" t="s">
        <v>67</v>
      </c>
      <c r="C78" s="167">
        <f>(C43+C57+C59+C60+C50)/(C43+C57+C59+C68+C60+C50)</f>
        <v>0.88620504562533553</v>
      </c>
      <c r="D78" s="167">
        <f t="shared" ref="D78:E78" si="35">(D43+D57+D59+D60+D50)/(D43+D57+D59+D68+D60+D50)</f>
        <v>0.81418706842435651</v>
      </c>
      <c r="E78" s="167">
        <f t="shared" si="35"/>
        <v>0.8530092592592593</v>
      </c>
      <c r="F78" s="168"/>
      <c r="G78" s="105"/>
      <c r="H78" s="105"/>
      <c r="I78" s="105"/>
    </row>
    <row r="79" spans="1:9" s="3" customFormat="1" ht="16.2" customHeight="1">
      <c r="A79" s="166"/>
      <c r="B79" s="87" t="s">
        <v>68</v>
      </c>
      <c r="C79" s="167">
        <f>(C43+C57+C59+C60+C50)/(C43+C57+C59+C68+C72+C67+C60+C50)</f>
        <v>0.88430637386181044</v>
      </c>
      <c r="D79" s="167">
        <f t="shared" ref="D79:E79" si="36">(D43+D57+D59+D60+D50)/(D43+D57+D59+D68+D72+D67+D60+D50)</f>
        <v>0.79766297662976626</v>
      </c>
      <c r="E79" s="167">
        <f t="shared" si="36"/>
        <v>0.84397366160893217</v>
      </c>
      <c r="F79" s="2"/>
      <c r="G79" s="105"/>
      <c r="H79" s="105"/>
      <c r="I79" s="105"/>
    </row>
    <row r="80" spans="1:9" ht="16.2" customHeight="1">
      <c r="A80" s="166"/>
      <c r="B80" s="87" t="s">
        <v>70</v>
      </c>
      <c r="C80" s="167">
        <f>C59/C35</f>
        <v>0.1152</v>
      </c>
      <c r="D80" s="167">
        <f t="shared" ref="D80:E80" si="37">D59/D35</f>
        <v>2.6543209876543211E-2</v>
      </c>
      <c r="E80" s="167">
        <f t="shared" si="37"/>
        <v>7.4105865522174533E-2</v>
      </c>
    </row>
    <row r="81" spans="1:11" ht="16.2" customHeight="1">
      <c r="A81" s="166"/>
      <c r="B81" s="87" t="s">
        <v>69</v>
      </c>
      <c r="C81" s="167">
        <f>D66/E66</f>
        <v>0.58267716535433067</v>
      </c>
      <c r="D81" s="167"/>
      <c r="E81" s="167"/>
    </row>
    <row r="82" spans="1:11" ht="16.2" customHeight="1">
      <c r="A82" s="166"/>
      <c r="B82" s="87" t="s">
        <v>88</v>
      </c>
      <c r="C82" s="169">
        <f>C20/C35</f>
        <v>0</v>
      </c>
      <c r="D82" s="169">
        <f t="shared" ref="D82:E82" si="38">D20/D35</f>
        <v>0</v>
      </c>
      <c r="E82" s="169">
        <f t="shared" si="38"/>
        <v>0</v>
      </c>
    </row>
    <row r="83" spans="1:11" ht="16.2" customHeight="1">
      <c r="A83" s="166"/>
      <c r="B83" s="87" t="s">
        <v>94</v>
      </c>
      <c r="C83" s="169">
        <f>(C43+C50+C57+C59+C60)/(C6+C33)</f>
        <v>0.82057654075546715</v>
      </c>
      <c r="D83" s="169">
        <f t="shared" ref="D83:E83" si="39">(D43+D50+D57+D59+D60)/(D6+D33)</f>
        <v>0.73070422535211266</v>
      </c>
      <c r="E83" s="169">
        <f t="shared" si="39"/>
        <v>0.77845260100343283</v>
      </c>
    </row>
    <row r="84" spans="1:11" ht="82.2" customHeight="1">
      <c r="A84" s="262" t="s">
        <v>57</v>
      </c>
      <c r="B84" s="263"/>
      <c r="C84" s="263"/>
      <c r="D84" s="263"/>
      <c r="E84" s="263"/>
    </row>
    <row r="85" spans="1:11">
      <c r="A85" s="170"/>
    </row>
    <row r="86" spans="1:11" s="172" customFormat="1" ht="19.5" customHeight="1">
      <c r="A86" s="171" t="s">
        <v>62</v>
      </c>
      <c r="B86" s="93"/>
      <c r="F86" s="2"/>
      <c r="G86" s="105"/>
      <c r="H86" s="105"/>
      <c r="I86" s="105"/>
      <c r="J86" s="5"/>
      <c r="K86" s="5"/>
    </row>
    <row r="87" spans="1:11" s="172" customFormat="1" ht="19.5" customHeight="1">
      <c r="A87" s="171"/>
      <c r="B87" s="93"/>
      <c r="F87" s="2"/>
      <c r="G87" s="105"/>
      <c r="H87" s="105"/>
      <c r="I87" s="105"/>
      <c r="J87" s="5"/>
      <c r="K87" s="5"/>
    </row>
    <row r="88" spans="1:11" s="172" customFormat="1" ht="19.5" customHeight="1">
      <c r="A88" s="171"/>
      <c r="B88" s="93"/>
      <c r="F88" s="2"/>
      <c r="G88" s="105"/>
      <c r="H88" s="105"/>
      <c r="I88" s="105"/>
      <c r="J88" s="5"/>
      <c r="K88" s="5"/>
    </row>
    <row r="89" spans="1:11" s="172" customFormat="1" ht="19.5" customHeight="1">
      <c r="A89" s="171"/>
      <c r="B89" s="93"/>
      <c r="F89" s="2"/>
      <c r="G89" s="105"/>
      <c r="H89" s="105"/>
      <c r="I89" s="105"/>
      <c r="J89" s="5"/>
      <c r="K89" s="5"/>
    </row>
    <row r="90" spans="1:11" s="172" customFormat="1" ht="19.5" customHeight="1">
      <c r="A90" s="171"/>
      <c r="B90" s="93"/>
      <c r="F90" s="2"/>
      <c r="G90" s="105"/>
      <c r="H90" s="105"/>
      <c r="I90" s="105"/>
      <c r="J90" s="5"/>
      <c r="K90" s="5"/>
    </row>
    <row r="91" spans="1:11" s="172" customFormat="1" ht="19.5" customHeight="1">
      <c r="A91" s="171"/>
      <c r="B91" s="93"/>
      <c r="F91" s="2"/>
      <c r="G91" s="105"/>
      <c r="H91" s="105"/>
      <c r="I91" s="105"/>
      <c r="J91" s="5"/>
      <c r="K91" s="5"/>
    </row>
    <row r="92" spans="1:11" s="172" customFormat="1" ht="19.5" customHeight="1">
      <c r="A92" s="171"/>
      <c r="B92" s="93"/>
      <c r="F92" s="2"/>
      <c r="G92" s="105"/>
      <c r="H92" s="105"/>
      <c r="I92" s="105"/>
      <c r="J92" s="5"/>
      <c r="K92" s="5"/>
    </row>
    <row r="93" spans="1:11" s="172" customFormat="1" ht="19.5" customHeight="1">
      <c r="A93" s="171"/>
      <c r="B93" s="1" t="s">
        <v>65</v>
      </c>
      <c r="C93" s="172">
        <f>(C74-C68)/C74</f>
        <v>0.886448848419925</v>
      </c>
      <c r="D93" s="1" t="s">
        <v>66</v>
      </c>
      <c r="E93" s="172">
        <f>(D74-D68)/D74</f>
        <v>0.81795817958179584</v>
      </c>
      <c r="F93" s="2"/>
      <c r="G93" s="105"/>
      <c r="H93" s="105"/>
      <c r="I93" s="105"/>
      <c r="J93" s="5"/>
      <c r="K93" s="5"/>
    </row>
    <row r="94" spans="1:11" ht="68.25" customHeight="1">
      <c r="A94" s="264" t="s">
        <v>52</v>
      </c>
      <c r="B94" s="264"/>
      <c r="C94" s="264"/>
      <c r="D94" s="264"/>
      <c r="E94" s="264"/>
    </row>
    <row r="95" spans="1:11" ht="25.5" customHeight="1"/>
    <row r="96" spans="1:11" ht="18.75" customHeight="1">
      <c r="A96" s="173" t="s">
        <v>53</v>
      </c>
    </row>
  </sheetData>
  <mergeCells count="3">
    <mergeCell ref="A77:B77"/>
    <mergeCell ref="A84:E84"/>
    <mergeCell ref="A94:E94"/>
  </mergeCells>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2008-1</vt:lpstr>
      <vt:lpstr>2009-1</vt:lpstr>
      <vt:lpstr>2010-1</vt:lpstr>
      <vt:lpstr>2011-1</vt:lpstr>
      <vt:lpstr>2012-1</vt:lpstr>
      <vt:lpstr>2013-1</vt:lpstr>
      <vt:lpstr>2008-2</vt:lpstr>
      <vt:lpstr>2009-2</vt:lpstr>
      <vt:lpstr>2010-2</vt:lpstr>
      <vt:lpstr>2011-2</vt:lpstr>
      <vt:lpstr>2012-2</vt:lpstr>
      <vt:lpstr>2013-2</vt:lpstr>
      <vt:lpstr>2008-3</vt:lpstr>
      <vt:lpstr>2009-3</vt:lpstr>
      <vt:lpstr>2010-3</vt:lpstr>
      <vt:lpstr>2011-3</vt:lpstr>
      <vt:lpstr>2012-3</vt:lpstr>
      <vt:lpstr>2013-3</vt:lpstr>
      <vt:lpstr>template</vt:lpstr>
      <vt:lpstr>sn</vt:lpstr>
      <vt:lpstr>all</vt:lpstr>
      <vt:lpstr>Faithful</vt:lpstr>
      <vt:lpstr>Faithful!quarterly_statistics</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2013-03-17T22:12:19Z</dcterms:modified>
</cp:coreProperties>
</file>